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643452e57ab432e/Pictures/Documents/BAB 1/"/>
    </mc:Choice>
  </mc:AlternateContent>
  <xr:revisionPtr revIDLastSave="4" documentId="8_{A10D187C-8633-4CF3-A5EB-F00125460A52}" xr6:coauthVersionLast="47" xr6:coauthVersionMax="47" xr10:uidLastSave="{DAA2C7A9-88A8-4A0F-8EDD-DCFF10B43D5F}"/>
  <bookViews>
    <workbookView xWindow="-120" yWindow="-120" windowWidth="20730" windowHeight="11040" xr2:uid="{EF0BC3B8-F334-47DE-A899-74C1C6D283A7}"/>
  </bookViews>
  <sheets>
    <sheet name="Validasi" sheetId="1" r:id="rId1"/>
    <sheet name="Hasil Analisis Valid" sheetId="6" r:id="rId2"/>
    <sheet name="Grafik Valid" sheetId="8" r:id="rId3"/>
    <sheet name="Praktikalitas siswa" sheetId="2" r:id="rId4"/>
    <sheet name="Praktikalitas Guru" sheetId="4" r:id="rId5"/>
  </sheets>
  <calcPr calcId="191029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1" l="1"/>
  <c r="I40" i="1"/>
  <c r="I39" i="1"/>
  <c r="I38" i="1"/>
  <c r="I37" i="1"/>
  <c r="I36" i="1"/>
  <c r="I34" i="1"/>
  <c r="I33" i="1"/>
  <c r="J33" i="1" s="1"/>
  <c r="K33" i="1" s="1"/>
  <c r="I32" i="1"/>
  <c r="I30" i="1"/>
  <c r="I29" i="1"/>
  <c r="I28" i="1"/>
  <c r="I27" i="1"/>
  <c r="I26" i="1"/>
  <c r="I24" i="1"/>
  <c r="I23" i="1"/>
  <c r="I22" i="1"/>
  <c r="I21" i="1"/>
  <c r="I19" i="1"/>
  <c r="I18" i="1"/>
  <c r="I17" i="1"/>
  <c r="I16" i="1"/>
  <c r="I14" i="1"/>
  <c r="I13" i="1"/>
  <c r="I12" i="1"/>
  <c r="I11" i="1"/>
  <c r="I10" i="1"/>
  <c r="I8" i="1"/>
  <c r="I7" i="1"/>
  <c r="I6" i="1"/>
  <c r="I5" i="1"/>
  <c r="I4" i="1"/>
  <c r="H4" i="1"/>
  <c r="H5" i="1"/>
  <c r="H21" i="1"/>
  <c r="H17" i="1"/>
  <c r="H39" i="1"/>
  <c r="H41" i="1"/>
  <c r="H40" i="1"/>
  <c r="H38" i="1"/>
  <c r="H37" i="1"/>
  <c r="H36" i="1"/>
  <c r="J36" i="1" s="1"/>
  <c r="K36" i="1" s="1"/>
  <c r="H34" i="1"/>
  <c r="H33" i="1"/>
  <c r="H32" i="1"/>
  <c r="H30" i="1"/>
  <c r="H29" i="1"/>
  <c r="H28" i="1"/>
  <c r="H27" i="1"/>
  <c r="H26" i="1"/>
  <c r="H24" i="1"/>
  <c r="H23" i="1"/>
  <c r="H22" i="1"/>
  <c r="H19" i="1"/>
  <c r="H18" i="1"/>
  <c r="H16" i="1"/>
  <c r="H14" i="1"/>
  <c r="H13" i="1"/>
  <c r="H12" i="1"/>
  <c r="H11" i="1"/>
  <c r="H10" i="1"/>
  <c r="J10" i="1" s="1"/>
  <c r="K10" i="1" s="1"/>
  <c r="H8" i="1"/>
  <c r="H7" i="1"/>
  <c r="H6" i="1"/>
  <c r="F41" i="1"/>
  <c r="F40" i="1"/>
  <c r="F39" i="1"/>
  <c r="F38" i="1"/>
  <c r="F37" i="1"/>
  <c r="F36" i="1"/>
  <c r="F34" i="1"/>
  <c r="F33" i="1"/>
  <c r="F32" i="1"/>
  <c r="F30" i="1"/>
  <c r="F29" i="1"/>
  <c r="F28" i="1"/>
  <c r="F27" i="1"/>
  <c r="F26" i="1"/>
  <c r="F24" i="1"/>
  <c r="F23" i="1"/>
  <c r="F22" i="1"/>
  <c r="F21" i="1"/>
  <c r="F19" i="1"/>
  <c r="F18" i="1"/>
  <c r="F17" i="1"/>
  <c r="F16" i="1"/>
  <c r="F14" i="1"/>
  <c r="F13" i="1"/>
  <c r="F12" i="1"/>
  <c r="F11" i="1"/>
  <c r="F10" i="1"/>
  <c r="F8" i="1"/>
  <c r="F7" i="1"/>
  <c r="F4" i="1"/>
  <c r="F6" i="1"/>
  <c r="F5" i="1"/>
  <c r="D26" i="4"/>
  <c r="E26" i="4" s="1"/>
  <c r="D25" i="4"/>
  <c r="E25" i="4" s="1"/>
  <c r="D24" i="4"/>
  <c r="E24" i="4" s="1"/>
  <c r="F24" i="4" s="1"/>
  <c r="D23" i="4"/>
  <c r="E23" i="4" s="1"/>
  <c r="D22" i="4"/>
  <c r="E22" i="4" s="1"/>
  <c r="D21" i="4"/>
  <c r="E21" i="4" s="1"/>
  <c r="D19" i="4"/>
  <c r="E19" i="4" s="1"/>
  <c r="D18" i="4"/>
  <c r="E18" i="4" s="1"/>
  <c r="D17" i="4"/>
  <c r="E17" i="4" s="1"/>
  <c r="D16" i="4"/>
  <c r="E16" i="4" s="1"/>
  <c r="D14" i="4"/>
  <c r="E14" i="4" s="1"/>
  <c r="D13" i="4"/>
  <c r="E13" i="4" s="1"/>
  <c r="F13" i="4" s="1"/>
  <c r="D12" i="4"/>
  <c r="E12" i="4" s="1"/>
  <c r="F12" i="4" s="1"/>
  <c r="D11" i="4"/>
  <c r="E11" i="4" s="1"/>
  <c r="D9" i="4"/>
  <c r="E9" i="4" s="1"/>
  <c r="D8" i="4"/>
  <c r="E8" i="4" s="1"/>
  <c r="F8" i="4" s="1"/>
  <c r="D7" i="4"/>
  <c r="E7" i="4" s="1"/>
  <c r="D6" i="4"/>
  <c r="E6" i="4" s="1"/>
  <c r="D5" i="4"/>
  <c r="E5" i="4" s="1"/>
  <c r="D4" i="4"/>
  <c r="E4" i="4" s="1"/>
  <c r="O18" i="2"/>
  <c r="P18" i="2" s="1"/>
  <c r="Q18" i="2" s="1"/>
  <c r="O17" i="2"/>
  <c r="P17" i="2" s="1"/>
  <c r="O16" i="2"/>
  <c r="P16" i="2" s="1"/>
  <c r="J41" i="1" l="1"/>
  <c r="K41" i="1" s="1"/>
  <c r="J40" i="1"/>
  <c r="K40" i="1" s="1"/>
  <c r="J39" i="1"/>
  <c r="K39" i="1" s="1"/>
  <c r="J37" i="1"/>
  <c r="K37" i="1" s="1"/>
  <c r="J34" i="1"/>
  <c r="K34" i="1" s="1"/>
  <c r="J32" i="1"/>
  <c r="K32" i="1" s="1"/>
  <c r="J30" i="1"/>
  <c r="K30" i="1" s="1"/>
  <c r="J29" i="1"/>
  <c r="K29" i="1" s="1"/>
  <c r="J28" i="1"/>
  <c r="K28" i="1" s="1"/>
  <c r="J27" i="1"/>
  <c r="K27" i="1" s="1"/>
  <c r="J26" i="1"/>
  <c r="K26" i="1" s="1"/>
  <c r="J23" i="1"/>
  <c r="K23" i="1" s="1"/>
  <c r="J21" i="1"/>
  <c r="K21" i="1" s="1"/>
  <c r="J18" i="1"/>
  <c r="K18" i="1" s="1"/>
  <c r="J17" i="1"/>
  <c r="K17" i="1" s="1"/>
  <c r="J16" i="1"/>
  <c r="K16" i="1" s="1"/>
  <c r="J14" i="1"/>
  <c r="K14" i="1" s="1"/>
  <c r="J12" i="1"/>
  <c r="K12" i="1" s="1"/>
  <c r="J11" i="1"/>
  <c r="K11" i="1" s="1"/>
  <c r="J8" i="1"/>
  <c r="K8" i="1" s="1"/>
  <c r="J7" i="1"/>
  <c r="K7" i="1" s="1"/>
  <c r="J6" i="1"/>
  <c r="K6" i="1" s="1"/>
  <c r="J38" i="1"/>
  <c r="K38" i="1" s="1"/>
  <c r="J24" i="1"/>
  <c r="K24" i="1" s="1"/>
  <c r="J22" i="1"/>
  <c r="K22" i="1" s="1"/>
  <c r="J19" i="1"/>
  <c r="K19" i="1" s="1"/>
  <c r="J13" i="1"/>
  <c r="K13" i="1" s="1"/>
  <c r="J5" i="1"/>
  <c r="K5" i="1" s="1"/>
  <c r="J4" i="1"/>
  <c r="F25" i="4"/>
  <c r="F26" i="4"/>
  <c r="F23" i="4"/>
  <c r="F22" i="4"/>
  <c r="F19" i="4"/>
  <c r="F18" i="4"/>
  <c r="F17" i="4"/>
  <c r="F14" i="4"/>
  <c r="F9" i="4"/>
  <c r="F7" i="4"/>
  <c r="F6" i="4"/>
  <c r="F5" i="4"/>
  <c r="F21" i="4"/>
  <c r="G21" i="4"/>
  <c r="F16" i="4"/>
  <c r="G16" i="4"/>
  <c r="F11" i="4"/>
  <c r="G11" i="4"/>
  <c r="F4" i="4"/>
  <c r="F27" i="4"/>
  <c r="G4" i="4"/>
  <c r="Q17" i="2"/>
  <c r="K42" i="1" l="1"/>
  <c r="K4" i="1"/>
  <c r="J42" i="1"/>
  <c r="G27" i="4"/>
  <c r="O25" i="2"/>
  <c r="P25" i="2" s="1"/>
  <c r="Q25" i="2" s="1"/>
  <c r="O26" i="2"/>
  <c r="P26" i="2" s="1"/>
  <c r="Q26" i="2" s="1"/>
  <c r="O22" i="2"/>
  <c r="P22" i="2" s="1"/>
  <c r="Q22" i="2" s="1"/>
  <c r="O23" i="2"/>
  <c r="P23" i="2" s="1"/>
  <c r="Q23" i="2" s="1"/>
  <c r="O24" i="2"/>
  <c r="P24" i="2" s="1"/>
  <c r="Q24" i="2" s="1"/>
  <c r="O21" i="2"/>
  <c r="P21" i="2" s="1"/>
  <c r="O19" i="2"/>
  <c r="P19" i="2" s="1"/>
  <c r="Q19" i="2" s="1"/>
  <c r="Q16" i="2"/>
  <c r="O13" i="2"/>
  <c r="P13" i="2" s="1"/>
  <c r="Q13" i="2" s="1"/>
  <c r="O14" i="2"/>
  <c r="P14" i="2" s="1"/>
  <c r="Q14" i="2" s="1"/>
  <c r="O12" i="2"/>
  <c r="P12" i="2" s="1"/>
  <c r="Q12" i="2" s="1"/>
  <c r="O11" i="2"/>
  <c r="P11" i="2" s="1"/>
  <c r="O6" i="2"/>
  <c r="P6" i="2" s="1"/>
  <c r="Q6" i="2" s="1"/>
  <c r="O7" i="2"/>
  <c r="P7" i="2" s="1"/>
  <c r="Q7" i="2" s="1"/>
  <c r="O8" i="2"/>
  <c r="P8" i="2" s="1"/>
  <c r="Q8" i="2" s="1"/>
  <c r="O9" i="2"/>
  <c r="P9" i="2" s="1"/>
  <c r="Q9" i="2" s="1"/>
  <c r="O5" i="2"/>
  <c r="P5" i="2" s="1"/>
  <c r="Q5" i="2" s="1"/>
  <c r="O4" i="2"/>
  <c r="P4" i="2" s="1"/>
  <c r="Q4" i="2" l="1"/>
  <c r="Q27" i="2"/>
  <c r="Q21" i="2"/>
  <c r="R21" i="2"/>
  <c r="R16" i="2"/>
  <c r="R11" i="2"/>
  <c r="Q11" i="2"/>
  <c r="R4" i="2"/>
  <c r="R27" i="2" l="1"/>
</calcChain>
</file>

<file path=xl/sharedStrings.xml><?xml version="1.0" encoding="utf-8"?>
<sst xmlns="http://schemas.openxmlformats.org/spreadsheetml/2006/main" count="186" uniqueCount="108">
  <si>
    <t>No</t>
  </si>
  <si>
    <t>Indikator</t>
  </si>
  <si>
    <t>Rata-rata</t>
  </si>
  <si>
    <t>Validator</t>
  </si>
  <si>
    <t>Kategori 
Validitas</t>
  </si>
  <si>
    <t>Praktisi</t>
  </si>
  <si>
    <t>Total</t>
  </si>
  <si>
    <t xml:space="preserve">Nilai </t>
  </si>
  <si>
    <t>Kriteria</t>
  </si>
  <si>
    <t>A.</t>
  </si>
  <si>
    <t>Substansi Materi</t>
  </si>
  <si>
    <t>B.</t>
  </si>
  <si>
    <t xml:space="preserve">C. </t>
  </si>
  <si>
    <t>D.</t>
  </si>
  <si>
    <t>Ukuran huruf pada e-modul fisika terdapat navigasi dasar sudah tepat dan proposional.</t>
  </si>
  <si>
    <t>C.</t>
  </si>
  <si>
    <t>Kriteria dan Rata-rata Keseluruhan Indikator</t>
  </si>
  <si>
    <t>Kategori dan Rata-rata Keseluruhan Indikator</t>
  </si>
  <si>
    <t>Konsep kalor dan perpindahan kalor yang disajikan telah sesuai dengan konsep fisika yang benar.</t>
  </si>
  <si>
    <t>Materi sesuai dengan Capaian Pembelajaran (CP) dan Tujuan Pembelajaran (TP) Fase F.</t>
  </si>
  <si>
    <t>Masalah yang disajikan berasal dari fenomena nyata dan menstimulus penyelidikan siswa..</t>
  </si>
  <si>
    <t xml:space="preserve">Alur penyampaian materi dan instruksi kegiatan belajar dalam media terintegrasi </t>
  </si>
  <si>
    <t>Materi dan penugasan fisika disajikan secara runut dengan memadukan langkah pemecahan masalah Polya serta instrumen evaluasi diri (Assessment as Learning).</t>
  </si>
  <si>
    <t>Insrumen AaL menyajikan masalah kontekstual perpindahan kalor secara menarik serta memfasilitasi identifikasi masalah (Polya 1) dan Self-Assessment awal siswa.</t>
  </si>
  <si>
    <t>Insrumen AaL memuat petunjuk kelompok yang jelas untuk merencanakan strategi penyelesaian (Polya 2) beserta refleksi keyakinan siswa.</t>
  </si>
  <si>
    <t>Insrumen AaL memandu siswa melakukan perhitungan rumus (Polya 3), menganalisis konsep kalor, serta merefleksikan kesulitan yang dihadapi.</t>
  </si>
  <si>
    <t>Insrumen AaL memfasilitasi penyusunan produk solusi/grafik di Canva serta menyediakan panduan presentasi hasil analisis kelompok secara sistematis.</t>
  </si>
  <si>
    <t>Insrumen AaL menyediakan ruang untuk mengecek kelogisan jawaban (Polya 4), menarik kesimpulan, dan melakukan evaluasi diri (checklist AaL).</t>
  </si>
  <si>
    <t>Esensi Asesmen as Learning (AaL)</t>
  </si>
  <si>
    <t>Instrumen memfasilitasi Proses evaluasi dikonstruksi secara mandiri oleh peserta didik, memberikan mereka ruang untuk mengambil keputusan akademis secara sadar</t>
  </si>
  <si>
    <t>Produk AaL berfokus penuh pada bagaimana siswa memikirkan kembali strategi berpikir mereka (metacognitive monitoring) selama menyelesaikan kasus</t>
  </si>
  <si>
    <t>Penilaian tidak terjadi di akhir bab saja, melainkan melekat di dalam aktivitas harian di mana siswa secara konstan memeriksa kesenjangan antara pemahaman mereka saat ini dengan standar kompetensi yang ditargetkan</t>
  </si>
  <si>
    <t>Kemampuan Pemecahan Masalah (POLYA)</t>
  </si>
  <si>
    <t>Instrumen memfasilitasi siswa mengidentifikasi informasi yang diketahui, ditanyakan, dan inti masalah yang akan dipecahkan</t>
  </si>
  <si>
    <t>Instrumen memfalitasi siswa merencanakan penyelesaian menentukan konsep dan memilih rumus apa saja yang dipakai yang sesuai</t>
  </si>
  <si>
    <t>Instrumen memfasilitasi siswa melaksanakan langkah-langkah penyelesaian secara sistematis.</t>
  </si>
  <si>
    <t>Instrumen memfasilitasi siswa mengecek kembali kebenaran jawaban dan mengaitkannya dengan fenomena nyata.</t>
  </si>
  <si>
    <t>E.</t>
  </si>
  <si>
    <t>Kualitas Media Canva &amp; Teknis</t>
  </si>
  <si>
    <t>Tata letak, ukuran huruf, dan kombinasi warna tersusun dengan baik serta mudah dibaca.</t>
  </si>
  <si>
    <t>Gambar ilustrasi yang digunakan jelas dan mendukung pemahaman materi</t>
  </si>
  <si>
    <t>Tautan pada media Canva berfungsi dengan baik dan mudah digunakan serta mendukung colaborasi siswa</t>
  </si>
  <si>
    <t>Media mudah diakses dan digunakan melalui smartphone maupun komputer/laptop.</t>
  </si>
  <si>
    <t>Pemanfaatan Canva memberikan ciri khas dalam penyajian asesmen yang dikembangkan.</t>
  </si>
  <si>
    <t>F</t>
  </si>
  <si>
    <t xml:space="preserve">Kebahasaan </t>
  </si>
  <si>
    <t>Bahasa yang digunakan mudah dipahami oleh siswa SMA</t>
  </si>
  <si>
    <t>Kalimat mengikuti aturan tata bahasa yang baik, tidak ambigu (tafsiran ganda), dan menggunakan istilah fisika secara tepat.</t>
  </si>
  <si>
    <t>Petunjuk penggunaan dan pengisian asesmen disajikan dengan jelas dan sistematis.</t>
  </si>
  <si>
    <t>Kunci jawaban memberikan penjelasan yang membantu peserta didik memahami jawaban yang benar dan memperbaiki kesalahannya.</t>
  </si>
  <si>
    <t>Kesimpulan pada kunci jawaban telah sesuai dengan hasil penyelesaian masalah, konsep fisika, dan tahapan pemecahan masalah.</t>
  </si>
  <si>
    <t>Proses substitusi data, perhitungan, satuan, dan hasil akhir telah benar.</t>
  </si>
  <si>
    <t>Rumus fisika yang digunakan pada kunci jawaban sudah tepat.</t>
  </si>
  <si>
    <t>Langkah penyelesaian sesuai dengan tahapan pemecahan masalah Polya.</t>
  </si>
  <si>
    <t>Kunci jawaban sesuai dengan konsep kalor dan perpindahan kalor.</t>
  </si>
  <si>
    <t>Kunci Jawaban</t>
  </si>
  <si>
    <t>G.</t>
  </si>
  <si>
    <t>Petunjuk pengisian instrumen Assessment as Learning berbantuan Canva mudah saya pahami.</t>
  </si>
  <si>
    <t>Alur pengisian refleksi di Canva runtut dan sesuai dengan tahapan belajar memecahkan masalah..</t>
  </si>
  <si>
    <t>Saya dapat dengan mudah menuangkan proses berpikir saya dalam menyelesaikan masalah fisika ke dalam template Canva.</t>
  </si>
  <si>
    <t>Tahapan penilaian diri (self-assessment) di Canva tersusun jelas sehingga saya tidak bingung saat mengisinya.</t>
  </si>
  <si>
    <t>Saya tidak mengalami kendala teknis (seperti eror atau lemot) saat membuka link/template Canva tersebut.</t>
  </si>
  <si>
    <t>Tahapan penemuan konsep dan persamaan Tombol menu dan fitur pengeditan (menambah teks, menggeser elemen) di Canva mudah digunakan dan tidak membingungkan.</t>
  </si>
  <si>
    <t>Daya Tarik visual dan layout desain Canva</t>
  </si>
  <si>
    <t>Tampilan visual dan warna lembar penilaian di Canva menarik minat saya untuk mengisi refleksi belajar dengan sungguh-sungguh.</t>
  </si>
  <si>
    <t>Jenis dan ukuran tulisan (font) pada template Canva terbaca dengan sangat jelas.</t>
  </si>
  <si>
    <t>Gambar atau ilustrasi pada template Canva membantu saya memahami permasalahan fisika yang diberikan.</t>
  </si>
  <si>
    <r>
      <t>Tata letak (</t>
    </r>
    <r>
      <rPr>
        <i/>
        <sz val="12"/>
        <color theme="1"/>
        <rFont val="Times New Roman"/>
        <family val="1"/>
      </rPr>
      <t>layout</t>
    </r>
    <r>
      <rPr>
        <sz val="12"/>
        <color theme="1"/>
        <rFont val="Times New Roman"/>
        <family val="1"/>
      </rPr>
      <t>) lembar penilaian dirancang kreatif sehingga saya tidak merasa bosan saat mengisinya.</t>
    </r>
  </si>
  <si>
    <t>Efisiensi Pelaksanaan Asesment</t>
  </si>
  <si>
    <t>Mengisi instrumen Assessment as Learning di Canva dapat saya lakukan dengan efisien tanpa mengganggu kegiatan pembelajaran.</t>
  </si>
  <si>
    <r>
      <t>Penilaian menggunakan Canva ini lebih praktis karena berbasis digital dan tidak perlu mencetak kertas (</t>
    </r>
    <r>
      <rPr>
        <i/>
        <sz val="12"/>
        <color theme="1"/>
        <rFont val="Times New Roman"/>
        <family val="1"/>
      </rPr>
      <t>paperless</t>
    </r>
    <r>
      <rPr>
        <sz val="12"/>
        <color theme="1"/>
        <rFont val="Times New Roman"/>
        <family val="1"/>
      </rPr>
      <t>).</t>
    </r>
  </si>
  <si>
    <t>Lembar penilaian di Canva ini fleksibel karena bisa saya buka kembali lewat HP di mana saja dan kapan saja untuk belajar mandiri.</t>
  </si>
  <si>
    <t>Pengumpulan hasil pekerjaan melalui Canva terasa lebih praktis dibandingkan menggunakan lembar kerja cetak.</t>
  </si>
  <si>
    <t>Kemudahan dalam penggunaan  instrument Asessment as Learning berbantuan canva dalam model PBL</t>
  </si>
  <si>
    <t>Manfaat Instrumen Terhadap Kemampuan Pemecahan Masalah dan Metakognisi</t>
  </si>
  <si>
    <t>Saya mudah melakukan penilaian diri (self-assessment) pada setiap tahapan pembelajaran.</t>
  </si>
  <si>
    <t>Saya mudah melakukan refleksi terhadap proses penyelesaian masalah yang saya kerjakan.</t>
  </si>
  <si>
    <t>Instrumen ini membantu saya mengikuti tahapan pemecahan masalah secara sistematis.</t>
  </si>
  <si>
    <t>Saya mudah memahami hubungan antara tahapan Problem Based Learning dengan tahapan pemecahan masalah Polya</t>
  </si>
  <si>
    <t>Penggunaan Canva membuat kegiatan penilaian diri menjadi lebih menarik dan nyaman dilakukan.</t>
  </si>
  <si>
    <t>Saya mudah mengetahui bagian mana dari jawaban saya yang perlu diperbaiki melalui kegiatan refleksi pada instrumen ini.</t>
  </si>
  <si>
    <t>Pe</t>
  </si>
  <si>
    <t>Po</t>
  </si>
  <si>
    <t>Skor Maksimum</t>
  </si>
  <si>
    <t>Jumlah Skor</t>
  </si>
  <si>
    <t>Sintaks Model pembelajaran PBL</t>
  </si>
  <si>
    <t xml:space="preserve">K = </t>
  </si>
  <si>
    <t>Aspek yang Dinilai</t>
  </si>
  <si>
    <t>Jumlah Indikator</t>
  </si>
  <si>
    <t>Rata-rata Moment Kappa (k)</t>
  </si>
  <si>
    <t>Kategori</t>
  </si>
  <si>
    <t>0,92</t>
  </si>
  <si>
    <t>Sangat Valid</t>
  </si>
  <si>
    <t>Sintaks Model Pembelajaran PBL</t>
  </si>
  <si>
    <t>0,96</t>
  </si>
  <si>
    <r>
      <t xml:space="preserve">Esensi </t>
    </r>
    <r>
      <rPr>
        <i/>
        <sz val="12"/>
        <color theme="1"/>
        <rFont val="Times New Roman"/>
        <family val="1"/>
      </rPr>
      <t>Assessment as Learning</t>
    </r>
  </si>
  <si>
    <t>0,87</t>
  </si>
  <si>
    <t>Kemampuan Pemecahan Masalah (Polya)</t>
  </si>
  <si>
    <t>Kualitas Media Canva dan Aspek Teknis</t>
  </si>
  <si>
    <t>Kebahasaan</t>
  </si>
  <si>
    <t>0,89</t>
  </si>
  <si>
    <t>0,91</t>
  </si>
  <si>
    <t>Rata-rata Keseluruhan</t>
  </si>
  <si>
    <t>0,93</t>
  </si>
  <si>
    <t>Jumlah dari Jumlah Indikator</t>
  </si>
  <si>
    <t>Esensi Assessment as Learning</t>
  </si>
  <si>
    <t>Rata-Rata Keseluruhan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</si>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</sst>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2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pivotButton="1"/>
    <xf numFmtId="0" fontId="0" fillId="0" borderId="1" xfId="0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[Mengolah Data (version 1).xlsb.xlsx]Grafik Valid!PivotTable14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Jumlah dari Jumlah Indikator menurut Rata-rata Moment Kappa (k)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'Grafik Valid'!$D$3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'Grafik Valid'!$A$4:$C$11</c:f>
              <c:multiLvlStrCache>
                <c:ptCount val="8"/>
                <c:lvl>
                  <c:pt idx="0">
                    <c:v>0,87</c:v>
                  </c:pt>
                  <c:pt idx="1">
                    <c:v>0,89</c:v>
                  </c:pt>
                  <c:pt idx="2">
                    <c:v>0,96</c:v>
                  </c:pt>
                  <c:pt idx="3">
                    <c:v>0,96</c:v>
                  </c:pt>
                  <c:pt idx="4">
                    <c:v>0,91</c:v>
                  </c:pt>
                  <c:pt idx="5">
                    <c:v>0,96</c:v>
                  </c:pt>
                  <c:pt idx="6">
                    <c:v>0,92</c:v>
                  </c:pt>
                  <c:pt idx="7">
                    <c:v>0,93</c:v>
                  </c:pt>
                </c:lvl>
                <c:lvl>
                  <c:pt idx="0">
                    <c:v>Esensi Assessment as Learning</c:v>
                  </c:pt>
                  <c:pt idx="1">
                    <c:v>Kebahasaan</c:v>
                  </c:pt>
                  <c:pt idx="2">
                    <c:v>Kemampuan Pemecahan Masalah (Polya)</c:v>
                  </c:pt>
                  <c:pt idx="3">
                    <c:v>Kualitas Media Canva dan Aspek Teknis</c:v>
                  </c:pt>
                  <c:pt idx="4">
                    <c:v>Kunci Jawaban</c:v>
                  </c:pt>
                  <c:pt idx="5">
                    <c:v>Sintaks Model Pembelajaran PBL</c:v>
                  </c:pt>
                  <c:pt idx="6">
                    <c:v>Substansi Materi</c:v>
                  </c:pt>
                  <c:pt idx="7">
                    <c:v>Rata-Rata Keseluruhan</c:v>
                  </c:pt>
                </c:lvl>
                <c:lvl>
                  <c:pt idx="0">
                    <c:v>Sangat Valid</c:v>
                  </c:pt>
                </c:lvl>
              </c:multiLvlStrCache>
            </c:multiLvlStrRef>
          </c:cat>
          <c:val>
            <c:numRef>
              <c:f>'Grafik Valid'!$D$4:$D$11</c:f>
              <c:numCache>
                <c:formatCode>General</c:formatCode>
                <c:ptCount val="8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5</c:v>
                </c:pt>
                <c:pt idx="6">
                  <c:v>5</c:v>
                </c:pt>
                <c:pt idx="7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B5-4260-93D7-274EFD0E0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84518880"/>
        <c:axId val="784520320"/>
      </c:barChart>
      <c:catAx>
        <c:axId val="78451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84520320"/>
        <c:crosses val="autoZero"/>
        <c:auto val="1"/>
        <c:lblAlgn val="ctr"/>
        <c:lblOffset val="100"/>
        <c:noMultiLvlLbl val="0"/>
      </c:catAx>
      <c:valAx>
        <c:axId val="78452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4518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12700</xdr:rowOff>
    </xdr:from>
    <xdr:ext cx="690739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EEDCDA8-E5D2-4B39-9350-81529B3568AE}"/>
            </a:ext>
          </a:extLst>
        </xdr:cNvPr>
        <xdr:cNvSpPr txBox="1"/>
      </xdr:nvSpPr>
      <xdr:spPr>
        <a:xfrm flipH="1">
          <a:off x="6229941" y="12700"/>
          <a:ext cx="690739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en-ID" sz="1100" b="1" i="0"/>
        </a:p>
      </xdr:txBody>
    </xdr:sp>
    <xdr:clientData/>
  </xdr:oneCellAnchor>
  <xdr:oneCellAnchor>
    <xdr:from>
      <xdr:col>7</xdr:col>
      <xdr:colOff>299860</xdr:colOff>
      <xdr:row>0</xdr:row>
      <xdr:rowOff>12700</xdr:rowOff>
    </xdr:from>
    <xdr:ext cx="690739" cy="172227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174B301F-B79C-4041-9900-D075960D7927}"/>
            </a:ext>
          </a:extLst>
        </xdr:cNvPr>
        <xdr:cNvSpPr txBox="1"/>
      </xdr:nvSpPr>
      <xdr:spPr>
        <a:xfrm flipH="1">
          <a:off x="5881715" y="12700"/>
          <a:ext cx="690739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en-ID" sz="1100" b="1" i="0"/>
        </a:p>
      </xdr:txBody>
    </xdr:sp>
    <xdr:clientData/>
  </xdr:oneCellAnchor>
  <xdr:oneCellAnchor>
    <xdr:from>
      <xdr:col>9</xdr:col>
      <xdr:colOff>0</xdr:colOff>
      <xdr:row>0</xdr:row>
      <xdr:rowOff>12700</xdr:rowOff>
    </xdr:from>
    <xdr:ext cx="690739" cy="172227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DB375BF2-9010-4229-A80A-F1D7C3599599}"/>
            </a:ext>
          </a:extLst>
        </xdr:cNvPr>
        <xdr:cNvSpPr txBox="1"/>
      </xdr:nvSpPr>
      <xdr:spPr>
        <a:xfrm flipH="1">
          <a:off x="5581855" y="12700"/>
          <a:ext cx="690739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en-ID" sz="1100" b="1" i="0"/>
        </a:p>
      </xdr:txBody>
    </xdr:sp>
    <xdr:clientData/>
  </xdr:oneCellAnchor>
  <xdr:oneCellAnchor>
    <xdr:from>
      <xdr:col>9</xdr:col>
      <xdr:colOff>299860</xdr:colOff>
      <xdr:row>0</xdr:row>
      <xdr:rowOff>12700</xdr:rowOff>
    </xdr:from>
    <xdr:ext cx="690739" cy="3157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1">
              <a:extLst>
                <a:ext uri="{FF2B5EF4-FFF2-40B4-BE49-F238E27FC236}">
                  <a16:creationId xmlns:a16="http://schemas.microsoft.com/office/drawing/2014/main" id="{A1E3F0E0-7809-44ED-ABA7-3ED4C59EB1DF}"/>
                </a:ext>
              </a:extLst>
            </xdr:cNvPr>
            <xdr:cNvSpPr txBox="1"/>
          </xdr:nvSpPr>
          <xdr:spPr>
            <a:xfrm flipH="1">
              <a:off x="8533490" y="12700"/>
              <a:ext cx="690739" cy="3157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𝑷𝒐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n-US" sz="1100" b="1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𝑷𝒆</m:t>
                        </m:r>
                      </m:num>
                      <m:den>
                        <m:r>
                          <a:rPr lang="en-US" sz="1100" b="1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𝟏</m:t>
                        </m:r>
                        <m:r>
                          <a:rPr lang="en-US" sz="1100" b="1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n-US" sz="1100" b="1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𝐏𝐞</m:t>
                        </m:r>
                      </m:den>
                    </m:f>
                  </m:oMath>
                </m:oMathPara>
              </a14:m>
              <a:endParaRPr lang="en-ID" sz="1100" b="1" i="0"/>
            </a:p>
          </xdr:txBody>
        </xdr:sp>
      </mc:Choice>
      <mc:Fallback xmlns="">
        <xdr:sp macro="" textlink="">
          <xdr:nvSpPr>
            <xdr:cNvPr id="7" name="TextBox 1">
              <a:extLst>
                <a:ext uri="{FF2B5EF4-FFF2-40B4-BE49-F238E27FC236}">
                  <a16:creationId xmlns:a16="http://schemas.microsoft.com/office/drawing/2014/main" id="{A1E3F0E0-7809-44ED-ABA7-3ED4C59EB1DF}"/>
                </a:ext>
              </a:extLst>
            </xdr:cNvPr>
            <xdr:cNvSpPr txBox="1"/>
          </xdr:nvSpPr>
          <xdr:spPr>
            <a:xfrm flipH="1">
              <a:off x="8533490" y="12700"/>
              <a:ext cx="690739" cy="3157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n-US" sz="11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(𝑷𝒐−𝑷𝒆)/(𝟏−𝐏𝐞)</a:t>
              </a:r>
              <a:endParaRPr lang="en-ID" sz="1100" b="1" i="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2</xdr:row>
      <xdr:rowOff>123826</xdr:rowOff>
    </xdr:from>
    <xdr:to>
      <xdr:col>10</xdr:col>
      <xdr:colOff>209550</xdr:colOff>
      <xdr:row>19</xdr:row>
      <xdr:rowOff>66676</xdr:rowOff>
    </xdr:to>
    <xdr:graphicFrame macro="">
      <xdr:nvGraphicFramePr>
        <xdr:cNvPr id="2" name="Bagan 1">
          <a:extLst>
            <a:ext uri="{FF2B5EF4-FFF2-40B4-BE49-F238E27FC236}">
              <a16:creationId xmlns:a16="http://schemas.microsoft.com/office/drawing/2014/main" id="{2F16ECC1-C1FC-23B1-71F3-286031A137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VAN" refreshedDate="46224.001507407411" createdVersion="8" refreshedVersion="8" minRefreshableVersion="3" recordCount="8" xr:uid="{39C5E0DF-0E53-4CD9-98F6-CA542890C0E7}">
  <cacheSource type="worksheet">
    <worksheetSource ref="D3:H11" sheet="Hasil Analisis Valid"/>
  </cacheSource>
  <cacheFields count="5">
    <cacheField name="No" numFmtId="0">
      <sharedItems containsMixedTypes="1" containsNumber="1" containsInteger="1" minValue="1" maxValue="7" count="8">
        <n v="1"/>
        <n v="2"/>
        <n v="3"/>
        <n v="4"/>
        <n v="5"/>
        <n v="6"/>
        <n v="7"/>
        <s v="Rata-rata Keseluruhan"/>
      </sharedItems>
    </cacheField>
    <cacheField name="Aspek yang Dinilai" numFmtId="0">
      <sharedItems containsBlank="1" count="8">
        <s v="Substansi Materi"/>
        <s v="Sintaks Model Pembelajaran PBL"/>
        <s v="Esensi Assessment as Learning"/>
        <s v="Kemampuan Pemecahan Masalah (Polya)"/>
        <s v="Kualitas Media Canva dan Aspek Teknis"/>
        <s v="Kebahasaan"/>
        <s v="Kunci Jawaban"/>
        <m/>
      </sharedItems>
    </cacheField>
    <cacheField name="Jumlah Indikator" numFmtId="0">
      <sharedItems containsSemiMixedTypes="0" containsString="0" containsNumber="1" containsInteger="1" minValue="3" maxValue="32"/>
    </cacheField>
    <cacheField name="Rata-rata Moment Kappa (k)" numFmtId="0">
      <sharedItems count="6">
        <s v="0,92"/>
        <s v="0,96"/>
        <s v="0,87"/>
        <s v="0,89"/>
        <s v="0,91"/>
        <s v="0,93"/>
      </sharedItems>
    </cacheField>
    <cacheField name="Kategori" numFmtId="0">
      <sharedItems count="1">
        <s v="Sangat Valid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n v="5"/>
    <x v="0"/>
    <x v="0"/>
  </r>
  <r>
    <x v="1"/>
    <x v="1"/>
    <n v="5"/>
    <x v="1"/>
    <x v="0"/>
  </r>
  <r>
    <x v="2"/>
    <x v="2"/>
    <n v="4"/>
    <x v="2"/>
    <x v="0"/>
  </r>
  <r>
    <x v="3"/>
    <x v="3"/>
    <n v="4"/>
    <x v="1"/>
    <x v="0"/>
  </r>
  <r>
    <x v="4"/>
    <x v="4"/>
    <n v="5"/>
    <x v="1"/>
    <x v="0"/>
  </r>
  <r>
    <x v="5"/>
    <x v="5"/>
    <n v="3"/>
    <x v="3"/>
    <x v="0"/>
  </r>
  <r>
    <x v="6"/>
    <x v="6"/>
    <n v="6"/>
    <x v="4"/>
    <x v="0"/>
  </r>
  <r>
    <x v="7"/>
    <x v="7"/>
    <n v="32"/>
    <x v="5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B1FA8F-D600-4E30-8204-17B192D1201B}" name="PivotTable14" cacheId="0" applyNumberFormats="0" applyBorderFormats="0" applyFontFormats="0" applyPatternFormats="0" applyAlignmentFormats="0" applyWidthHeightFormats="1" dataCaption="Nilai" updatedVersion="8" minRefreshableVersion="3" useAutoFormatting="1" rowGrandTotals="0" colGrandTotals="0" itemPrintTitles="1" createdVersion="8" indent="0" compact="0" compactData="0" multipleFieldFilters="0" chartFormat="5">
  <location ref="A3:D11" firstHeaderRow="1" firstDataRow="1" firstDataCol="3"/>
  <pivotFields count="5">
    <pivotField compact="0" outline="0" showAll="0" defaultSubtotal="0">
      <items count="8">
        <item x="0"/>
        <item x="1"/>
        <item x="2"/>
        <item x="3"/>
        <item x="4"/>
        <item x="5"/>
        <item x="6"/>
        <item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x="2"/>
        <item x="5"/>
        <item x="3"/>
        <item x="4"/>
        <item x="6"/>
        <item x="1"/>
        <item x="0"/>
        <item n="Rata-Rata Keseluruhan" x="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6">
        <item x="2"/>
        <item x="3"/>
        <item x="4"/>
        <item x="0"/>
        <item x="5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3">
    <field x="4"/>
    <field x="1"/>
    <field x="3"/>
  </rowFields>
  <rowItems count="8">
    <i>
      <x/>
      <x/>
      <x/>
    </i>
    <i r="1">
      <x v="1"/>
      <x v="1"/>
    </i>
    <i r="1">
      <x v="2"/>
      <x v="5"/>
    </i>
    <i r="1">
      <x v="3"/>
      <x v="5"/>
    </i>
    <i r="1">
      <x v="4"/>
      <x v="2"/>
    </i>
    <i r="1">
      <x v="5"/>
      <x v="5"/>
    </i>
    <i r="1">
      <x v="6"/>
      <x v="3"/>
    </i>
    <i r="1">
      <x v="7"/>
      <x v="4"/>
    </i>
  </rowItems>
  <colItems count="1">
    <i/>
  </colItems>
  <dataFields count="1">
    <dataField name="Jumlah dari Jumlah Indikator" fld="2" baseField="0" baseItem="0"/>
  </dataFields>
  <chartFormats count="1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CB413-A45C-4345-B85E-C87AC1767F43}">
  <dimension ref="A1:N42"/>
  <sheetViews>
    <sheetView tabSelected="1" view="pageBreakPreview" zoomScale="60" zoomScaleNormal="62" workbookViewId="0">
      <selection activeCell="N7" sqref="N7"/>
    </sheetView>
  </sheetViews>
  <sheetFormatPr defaultColWidth="8.7109375" defaultRowHeight="15.75" x14ac:dyDescent="0.25"/>
  <cols>
    <col min="1" max="1" width="5.28515625" style="1" customWidth="1"/>
    <col min="2" max="2" width="37.85546875" style="1" customWidth="1"/>
    <col min="3" max="3" width="4.85546875" style="1" customWidth="1"/>
    <col min="4" max="4" width="4.5703125" style="1" customWidth="1"/>
    <col min="5" max="5" width="4.42578125" style="1" customWidth="1"/>
    <col min="6" max="6" width="18" style="1" customWidth="1"/>
    <col min="7" max="7" width="20.42578125" style="1" customWidth="1"/>
    <col min="8" max="8" width="14.85546875" style="1" customWidth="1"/>
    <col min="9" max="9" width="13.28515625" style="1" customWidth="1"/>
    <col min="10" max="10" width="14.85546875" style="1" customWidth="1"/>
    <col min="11" max="11" width="17.42578125" style="1" customWidth="1"/>
    <col min="12" max="16384" width="8.7109375" style="1"/>
  </cols>
  <sheetData>
    <row r="1" spans="1:14" ht="15.95" customHeight="1" x14ac:dyDescent="0.25">
      <c r="A1" s="30" t="s">
        <v>0</v>
      </c>
      <c r="B1" s="30" t="s">
        <v>1</v>
      </c>
      <c r="C1" s="31" t="s">
        <v>3</v>
      </c>
      <c r="D1" s="31"/>
      <c r="E1" s="31"/>
      <c r="F1" s="30" t="s">
        <v>84</v>
      </c>
      <c r="G1" s="30" t="s">
        <v>83</v>
      </c>
      <c r="H1" s="30" t="s">
        <v>82</v>
      </c>
      <c r="I1" s="33" t="s">
        <v>81</v>
      </c>
      <c r="J1" s="29" t="s">
        <v>86</v>
      </c>
      <c r="K1" s="33" t="s">
        <v>4</v>
      </c>
    </row>
    <row r="2" spans="1:14" x14ac:dyDescent="0.25">
      <c r="A2" s="30"/>
      <c r="B2" s="30"/>
      <c r="C2" s="4">
        <v>1</v>
      </c>
      <c r="D2" s="4">
        <v>2</v>
      </c>
      <c r="E2" s="4">
        <v>3</v>
      </c>
      <c r="F2" s="30"/>
      <c r="G2" s="30"/>
      <c r="H2" s="30"/>
      <c r="I2" s="33"/>
      <c r="J2" s="29"/>
      <c r="K2" s="33"/>
    </row>
    <row r="3" spans="1:14" x14ac:dyDescent="0.25">
      <c r="A3" s="4" t="s">
        <v>9</v>
      </c>
      <c r="B3" s="29" t="s">
        <v>10</v>
      </c>
      <c r="C3" s="29"/>
      <c r="D3" s="29"/>
      <c r="E3" s="29"/>
      <c r="F3" s="29"/>
      <c r="G3" s="29"/>
      <c r="H3" s="29"/>
      <c r="I3" s="29"/>
      <c r="J3" s="2"/>
      <c r="K3" s="2"/>
    </row>
    <row r="4" spans="1:14" ht="46.5" customHeight="1" x14ac:dyDescent="0.25">
      <c r="A4" s="3">
        <v>1</v>
      </c>
      <c r="B4" s="5" t="s">
        <v>18</v>
      </c>
      <c r="C4" s="3">
        <v>4</v>
      </c>
      <c r="D4" s="3">
        <v>3</v>
      </c>
      <c r="E4" s="3">
        <v>4</v>
      </c>
      <c r="F4" s="3">
        <f>SUM(C4:E4)</f>
        <v>11</v>
      </c>
      <c r="G4" s="3">
        <v>12</v>
      </c>
      <c r="H4" s="7">
        <f>F4/G4</f>
        <v>0.91666666666666663</v>
      </c>
      <c r="I4" s="3">
        <f>ROUND((G4-F4)/G4,3)</f>
        <v>8.3000000000000004E-2</v>
      </c>
      <c r="J4" s="7">
        <f>(H4-I4)/(1-I4)</f>
        <v>0.90912395492548159</v>
      </c>
      <c r="K4" s="26" t="str">
        <f>IF(J4&gt;=0.81,"Sangat Valid", IF(J4&gt;=0.61,"Valid", IF(J4&gt;=0.41,"Cukup Valid", IF(J4&gt;=0.21,"Kurang Valid", "Tidak Valid"))))</f>
        <v>Sangat Valid</v>
      </c>
    </row>
    <row r="5" spans="1:14" ht="31.5" customHeight="1" x14ac:dyDescent="0.25">
      <c r="A5" s="3">
        <v>2</v>
      </c>
      <c r="B5" s="5" t="s">
        <v>19</v>
      </c>
      <c r="C5" s="3">
        <v>3</v>
      </c>
      <c r="D5" s="3">
        <v>4</v>
      </c>
      <c r="E5" s="3">
        <v>3</v>
      </c>
      <c r="F5" s="3">
        <f>SUM(C5:E5)</f>
        <v>10</v>
      </c>
      <c r="G5" s="3">
        <v>12</v>
      </c>
      <c r="H5" s="7">
        <f>F5/G5</f>
        <v>0.83333333333333337</v>
      </c>
      <c r="I5" s="3">
        <f>ROUND((G5-F5)/G5,3)</f>
        <v>0.16700000000000001</v>
      </c>
      <c r="J5" s="7">
        <f>(H5-I5)/(1-I5)</f>
        <v>0.79991996798719489</v>
      </c>
      <c r="K5" s="3" t="str">
        <f>IF(J5&gt;=0.81,"Sangat Valid", IF(J5&gt;=0.61,"Valid", IF(J5&gt;=0.41,"Cukup Valid", IF(J5&gt;=0.21,"Kurang Valid", "Tidak Valid"))))</f>
        <v>Valid</v>
      </c>
    </row>
    <row r="6" spans="1:14" ht="47.25" x14ac:dyDescent="0.25">
      <c r="A6" s="3">
        <v>3</v>
      </c>
      <c r="B6" s="5" t="s">
        <v>20</v>
      </c>
      <c r="C6" s="3">
        <v>4</v>
      </c>
      <c r="D6" s="3">
        <v>4</v>
      </c>
      <c r="E6" s="3">
        <v>4</v>
      </c>
      <c r="F6" s="3">
        <f>SUM(C6:E6)</f>
        <v>12</v>
      </c>
      <c r="G6" s="3">
        <v>12</v>
      </c>
      <c r="H6" s="7">
        <f>F6/G6</f>
        <v>1</v>
      </c>
      <c r="I6" s="3">
        <f>ROUND((G6-F6)/G6,3)</f>
        <v>0</v>
      </c>
      <c r="J6" s="7">
        <f>(H6-I6)/(1-I6)</f>
        <v>1</v>
      </c>
      <c r="K6" s="3" t="str">
        <f>IF(J6&gt;=0.81,"Sangat Valid", IF(J6&gt;=0.61,"Valid", IF(J6&gt;=0.41,"Cukup Valid", IF(J6&gt;=0.21,"Kurang Valid", "Tidak Valid"))))</f>
        <v>Sangat Valid</v>
      </c>
    </row>
    <row r="7" spans="1:14" ht="31.5" x14ac:dyDescent="0.25">
      <c r="A7" s="3">
        <v>4</v>
      </c>
      <c r="B7" s="5" t="s">
        <v>21</v>
      </c>
      <c r="C7" s="3">
        <v>4</v>
      </c>
      <c r="D7" s="3">
        <v>3</v>
      </c>
      <c r="E7" s="3">
        <v>4</v>
      </c>
      <c r="F7" s="3">
        <f>SUM(C7:E7)</f>
        <v>11</v>
      </c>
      <c r="G7" s="3">
        <v>12</v>
      </c>
      <c r="H7" s="7">
        <f>F7/G7</f>
        <v>0.91666666666666663</v>
      </c>
      <c r="I7" s="3">
        <f>ROUND((G7-F7)/G7,3)</f>
        <v>8.3000000000000004E-2</v>
      </c>
      <c r="J7" s="7">
        <f>(H7-I7)/(1-I7)</f>
        <v>0.90912395492548159</v>
      </c>
      <c r="K7" s="3" t="str">
        <f>IF(J7&gt;=0.81,"Sangat Valid", IF(J7&gt;=0.61,"Valid", IF(J7&gt;=0.41,"Cukup Valid", IF(J7&gt;=0.21,"Kurang Valid", "Tidak Valid"))))</f>
        <v>Sangat Valid</v>
      </c>
      <c r="N7" s="1" t="s">
        <v>107</v>
      </c>
    </row>
    <row r="8" spans="1:14" ht="63" x14ac:dyDescent="0.25">
      <c r="A8" s="3">
        <v>5</v>
      </c>
      <c r="B8" s="5" t="s">
        <v>22</v>
      </c>
      <c r="C8" s="3">
        <v>4</v>
      </c>
      <c r="D8" s="3">
        <v>4</v>
      </c>
      <c r="E8" s="3">
        <v>4</v>
      </c>
      <c r="F8" s="3">
        <f>SUM(C8:E8)</f>
        <v>12</v>
      </c>
      <c r="G8" s="3">
        <v>12</v>
      </c>
      <c r="H8" s="7">
        <f>F8/G8</f>
        <v>1</v>
      </c>
      <c r="I8" s="3">
        <f>ROUND((G8-F8)/G8,3)</f>
        <v>0</v>
      </c>
      <c r="J8" s="7">
        <f>(H8-I8)/(1-I8)</f>
        <v>1</v>
      </c>
      <c r="K8" s="3" t="str">
        <f>IF(J8&gt;=0.81,"Sangat Valid", IF(J8&gt;=0.61,"Valid", IF(J8&gt;=0.41,"Cukup Valid", IF(J8&gt;=0.21,"Kurang Valid", "Tidak Valid"))))</f>
        <v>Sangat Valid</v>
      </c>
    </row>
    <row r="9" spans="1:14" x14ac:dyDescent="0.25">
      <c r="A9" s="4" t="s">
        <v>11</v>
      </c>
      <c r="B9" s="29" t="s">
        <v>85</v>
      </c>
      <c r="C9" s="29"/>
      <c r="D9" s="29"/>
      <c r="E9" s="29"/>
      <c r="F9" s="29"/>
      <c r="G9" s="29"/>
      <c r="H9" s="29"/>
      <c r="I9" s="29"/>
      <c r="J9" s="2"/>
      <c r="K9" s="2"/>
    </row>
    <row r="10" spans="1:14" ht="30.95" customHeight="1" x14ac:dyDescent="0.25">
      <c r="A10" s="3">
        <v>6</v>
      </c>
      <c r="B10" s="5" t="s">
        <v>23</v>
      </c>
      <c r="C10" s="3">
        <v>4</v>
      </c>
      <c r="D10" s="3">
        <v>4</v>
      </c>
      <c r="E10" s="3">
        <v>4</v>
      </c>
      <c r="F10" s="3">
        <f>SUM(C10:E10)</f>
        <v>12</v>
      </c>
      <c r="G10" s="3">
        <v>12</v>
      </c>
      <c r="H10" s="7">
        <f>F10/G10</f>
        <v>1</v>
      </c>
      <c r="I10" s="3">
        <f>ROUND((G10-F10)/G10,3)</f>
        <v>0</v>
      </c>
      <c r="J10" s="7">
        <f>(H10-I10)/(1-I10)</f>
        <v>1</v>
      </c>
      <c r="K10" s="3" t="str">
        <f>IF(J10&gt;=0.81,"Sangat Valid", IF(J10&gt;=0.61,"Valid", IF(J10&gt;=0.41,"Cukup Valid", IF(J10&gt;=0.21,"Kurang Valid", "Tidak Valid"))))</f>
        <v>Sangat Valid</v>
      </c>
    </row>
    <row r="11" spans="1:14" ht="63" x14ac:dyDescent="0.25">
      <c r="A11" s="3">
        <v>7</v>
      </c>
      <c r="B11" s="5" t="s">
        <v>24</v>
      </c>
      <c r="C11" s="3">
        <v>4</v>
      </c>
      <c r="D11" s="3">
        <v>3</v>
      </c>
      <c r="E11" s="3">
        <v>4</v>
      </c>
      <c r="F11" s="3">
        <f>SUM(C11:E11)</f>
        <v>11</v>
      </c>
      <c r="G11" s="3">
        <v>12</v>
      </c>
      <c r="H11" s="7">
        <f>F11/G11</f>
        <v>0.91666666666666663</v>
      </c>
      <c r="I11" s="3">
        <f>ROUND((G11-F11)/G11,3)</f>
        <v>8.3000000000000004E-2</v>
      </c>
      <c r="J11" s="7">
        <f>(H11-I11)/(1-I11)</f>
        <v>0.90912395492548159</v>
      </c>
      <c r="K11" s="3" t="str">
        <f>IF(J11&gt;=0.81,"Sangat Valid", IF(J11&gt;=0.61,"Valid", IF(J11&gt;=0.41,"Cukup Valid", IF(J11&gt;=0.21,"Kurang Valid", "Tidak Valid"))))</f>
        <v>Sangat Valid</v>
      </c>
    </row>
    <row r="12" spans="1:14" ht="30" customHeight="1" x14ac:dyDescent="0.25">
      <c r="A12" s="3">
        <v>8</v>
      </c>
      <c r="B12" s="5" t="s">
        <v>25</v>
      </c>
      <c r="C12" s="3">
        <v>4</v>
      </c>
      <c r="D12" s="3">
        <v>4</v>
      </c>
      <c r="E12" s="3">
        <v>4</v>
      </c>
      <c r="F12" s="3">
        <f>SUM(C12:E12)</f>
        <v>12</v>
      </c>
      <c r="G12" s="3">
        <v>12</v>
      </c>
      <c r="H12" s="7">
        <f>F12/G12</f>
        <v>1</v>
      </c>
      <c r="I12" s="3">
        <f>ROUND((G12-F12)/G12,3)</f>
        <v>0</v>
      </c>
      <c r="J12" s="7">
        <f>(H12-I12)/(1-I12)</f>
        <v>1</v>
      </c>
      <c r="K12" s="3" t="str">
        <f>IF(J12&gt;=0.81,"Sangat Valid", IF(J12&gt;=0.61,"Valid", IF(J12&gt;=0.41,"Cukup Valid", IF(J12&gt;=0.21,"Kurang Valid", "Tidak Valid"))))</f>
        <v>Sangat Valid</v>
      </c>
    </row>
    <row r="13" spans="1:14" ht="63" x14ac:dyDescent="0.25">
      <c r="A13" s="3">
        <v>9</v>
      </c>
      <c r="B13" s="5" t="s">
        <v>26</v>
      </c>
      <c r="C13" s="3">
        <v>4</v>
      </c>
      <c r="D13" s="3">
        <v>4</v>
      </c>
      <c r="E13" s="3">
        <v>4</v>
      </c>
      <c r="F13" s="3">
        <f>SUM(C13:E13)</f>
        <v>12</v>
      </c>
      <c r="G13" s="3">
        <v>12</v>
      </c>
      <c r="H13" s="7">
        <f>F13/G13</f>
        <v>1</v>
      </c>
      <c r="I13" s="3">
        <f>ROUND((G13-F13)/G13,3)</f>
        <v>0</v>
      </c>
      <c r="J13" s="7">
        <f>(H13-I13)/(1-I13)</f>
        <v>1</v>
      </c>
      <c r="K13" s="3" t="str">
        <f>IF(J13&gt;=0.81,"Sangat Valid", IF(J13&gt;=0.61,"Valid", IF(J13&gt;=0.41,"Cukup Valid", IF(J13&gt;=0.21,"Kurang Valid", "Tidak Valid"))))</f>
        <v>Sangat Valid</v>
      </c>
    </row>
    <row r="14" spans="1:14" ht="63" x14ac:dyDescent="0.25">
      <c r="A14" s="3">
        <v>10</v>
      </c>
      <c r="B14" s="5" t="s">
        <v>27</v>
      </c>
      <c r="C14" s="3">
        <v>4</v>
      </c>
      <c r="D14" s="3">
        <v>4</v>
      </c>
      <c r="E14" s="3">
        <v>4</v>
      </c>
      <c r="F14" s="3">
        <f>SUM(C10:E10)</f>
        <v>12</v>
      </c>
      <c r="G14" s="3">
        <v>12</v>
      </c>
      <c r="H14" s="7">
        <f>F14/G14</f>
        <v>1</v>
      </c>
      <c r="I14" s="3">
        <f>ROUND((G14-F14)/G14,3)</f>
        <v>0</v>
      </c>
      <c r="J14" s="7">
        <f>(H14-I14)/(1-I14)</f>
        <v>1</v>
      </c>
      <c r="K14" s="3" t="str">
        <f>IF(J14&gt;=0.81,"Sangat Valid", IF(J14&gt;=0.61,"Valid", IF(J14&gt;=0.41,"Cukup Valid", IF(J14&gt;=0.21,"Kurang Valid", "Tidak Valid"))))</f>
        <v>Sangat Valid</v>
      </c>
    </row>
    <row r="15" spans="1:14" x14ac:dyDescent="0.25">
      <c r="A15" s="4" t="s">
        <v>12</v>
      </c>
      <c r="B15" s="32" t="s">
        <v>28</v>
      </c>
      <c r="C15" s="32"/>
      <c r="D15" s="32"/>
      <c r="E15" s="32"/>
      <c r="F15" s="32"/>
      <c r="G15" s="32"/>
      <c r="H15" s="32"/>
      <c r="I15" s="32"/>
      <c r="J15" s="2"/>
      <c r="K15" s="2"/>
    </row>
    <row r="16" spans="1:14" ht="78.75" x14ac:dyDescent="0.25">
      <c r="A16" s="3">
        <v>11</v>
      </c>
      <c r="B16" s="5" t="s">
        <v>29</v>
      </c>
      <c r="C16" s="3">
        <v>4</v>
      </c>
      <c r="D16" s="3">
        <v>4</v>
      </c>
      <c r="E16" s="3">
        <v>4</v>
      </c>
      <c r="F16" s="3">
        <f>SUM(C16:E16)</f>
        <v>12</v>
      </c>
      <c r="G16" s="3">
        <v>12</v>
      </c>
      <c r="H16" s="7">
        <f>F16/G16</f>
        <v>1</v>
      </c>
      <c r="I16" s="3">
        <f>ROUND((G16-F16)/G16,3)</f>
        <v>0</v>
      </c>
      <c r="J16" s="7">
        <f>(H16-I16)/(1-I16)</f>
        <v>1</v>
      </c>
      <c r="K16" s="3" t="str">
        <f>IF(J16&gt;=0.81,"Sangat Valid", IF(J16&gt;=0.61,"Valid", IF(J16&gt;=0.41,"Cukup Valid", IF(J16&gt;=0.21,"Kurang Valid", "Tidak Valid"))))</f>
        <v>Sangat Valid</v>
      </c>
    </row>
    <row r="17" spans="1:11" ht="63" x14ac:dyDescent="0.25">
      <c r="A17" s="3">
        <v>12</v>
      </c>
      <c r="B17" s="5" t="s">
        <v>30</v>
      </c>
      <c r="C17" s="3">
        <v>4</v>
      </c>
      <c r="D17" s="3">
        <v>4</v>
      </c>
      <c r="E17" s="3">
        <v>3</v>
      </c>
      <c r="F17" s="3">
        <f>SUM(C17:E17)</f>
        <v>11</v>
      </c>
      <c r="G17" s="3">
        <v>12</v>
      </c>
      <c r="H17" s="7">
        <f>F17/G17</f>
        <v>0.91666666666666663</v>
      </c>
      <c r="I17" s="3">
        <f>ROUND((G17-F17)/G17,3)</f>
        <v>8.3000000000000004E-2</v>
      </c>
      <c r="J17" s="7">
        <f>(H17-I17)/(1-I17)</f>
        <v>0.90912395492548159</v>
      </c>
      <c r="K17" s="3" t="str">
        <f>IF(J17&gt;=0.81,"Sangat Valid", IF(J17&gt;=0.61,"Valid", IF(J17&gt;=0.41,"Cukup Valid", IF(J17&gt;=0.21,"Kurang Valid", "Tidak Valid"))))</f>
        <v>Sangat Valid</v>
      </c>
    </row>
    <row r="18" spans="1:11" ht="94.5" x14ac:dyDescent="0.25">
      <c r="A18" s="3">
        <v>13</v>
      </c>
      <c r="B18" s="5" t="s">
        <v>31</v>
      </c>
      <c r="C18" s="3">
        <v>4</v>
      </c>
      <c r="D18" s="3">
        <v>3</v>
      </c>
      <c r="E18" s="3">
        <v>4</v>
      </c>
      <c r="F18" s="3">
        <f>SUM(C18:E18)</f>
        <v>11</v>
      </c>
      <c r="G18" s="3">
        <v>12</v>
      </c>
      <c r="H18" s="7">
        <f>F18/G18</f>
        <v>0.91666666666666663</v>
      </c>
      <c r="I18" s="3">
        <f>ROUND((G18-F18)/G18,3)</f>
        <v>8.3000000000000004E-2</v>
      </c>
      <c r="J18" s="7">
        <f>(H18-I18)/(1-I18)</f>
        <v>0.90912395492548159</v>
      </c>
      <c r="K18" s="3" t="str">
        <f>_xlfn.IFS(J18&gt;0.8, "Sangat valid", J18&gt;=0.4, "Valid", J18&lt;0.4, "Kurang valid")</f>
        <v>Sangat valid</v>
      </c>
    </row>
    <row r="19" spans="1:11" ht="47.25" x14ac:dyDescent="0.25">
      <c r="A19" s="3">
        <v>14</v>
      </c>
      <c r="B19" s="5" t="s">
        <v>14</v>
      </c>
      <c r="C19" s="3">
        <v>3</v>
      </c>
      <c r="D19" s="3">
        <v>3</v>
      </c>
      <c r="E19" s="3">
        <v>3</v>
      </c>
      <c r="F19" s="3">
        <f>SUM(C19:E19)</f>
        <v>9</v>
      </c>
      <c r="G19" s="3">
        <v>12</v>
      </c>
      <c r="H19" s="7">
        <f>F19/G19</f>
        <v>0.75</v>
      </c>
      <c r="I19" s="3">
        <f>ROUND((G19-F19)/G19,3)</f>
        <v>0.25</v>
      </c>
      <c r="J19" s="7">
        <f>(H19-I19)/(1-I19)</f>
        <v>0.66666666666666663</v>
      </c>
      <c r="K19" s="3" t="str">
        <f>IF(J19&gt;=0.81,"Sangat Valid", IF(J19&gt;=0.61,"Valid", IF(J19&gt;=0.41,"Cukup Valid", IF(J19&gt;=0.21,"Kurang Valid", "Tidak Valid"))))</f>
        <v>Valid</v>
      </c>
    </row>
    <row r="20" spans="1:11" x14ac:dyDescent="0.25">
      <c r="A20" s="4" t="s">
        <v>13</v>
      </c>
      <c r="B20" s="32" t="s">
        <v>32</v>
      </c>
      <c r="C20" s="32"/>
      <c r="D20" s="32"/>
      <c r="E20" s="32"/>
      <c r="F20" s="32"/>
      <c r="G20" s="32"/>
      <c r="H20" s="32"/>
      <c r="I20" s="32"/>
      <c r="J20" s="2"/>
      <c r="K20" s="2"/>
    </row>
    <row r="21" spans="1:11" ht="63" x14ac:dyDescent="0.25">
      <c r="A21" s="3">
        <v>15</v>
      </c>
      <c r="B21" s="5" t="s">
        <v>33</v>
      </c>
      <c r="C21" s="3">
        <v>4</v>
      </c>
      <c r="D21" s="3">
        <v>4</v>
      </c>
      <c r="E21" s="3">
        <v>3</v>
      </c>
      <c r="F21" s="3">
        <f>SUM(C21:E21)</f>
        <v>11</v>
      </c>
      <c r="G21" s="3">
        <v>12</v>
      </c>
      <c r="H21" s="7">
        <f>F21/G21</f>
        <v>0.91666666666666663</v>
      </c>
      <c r="I21" s="3">
        <f>ROUND((G21-F21)/G21,3)</f>
        <v>8.3000000000000004E-2</v>
      </c>
      <c r="J21" s="7">
        <f>(H21-I21)/(1-I21)</f>
        <v>0.90912395492548159</v>
      </c>
      <c r="K21" s="3" t="str">
        <f>IF(J21&gt;=0.81,"Sangat Valid", IF(J21&gt;=0.61,"Valid", IF(J21&gt;=0.41,"Cukup Valid", IF(J21&gt;=0.21,"Kurang Valid", "Tidak Valid"))))</f>
        <v>Sangat Valid</v>
      </c>
    </row>
    <row r="22" spans="1:11" ht="63" x14ac:dyDescent="0.25">
      <c r="A22" s="3">
        <v>16</v>
      </c>
      <c r="B22" s="5" t="s">
        <v>34</v>
      </c>
      <c r="C22" s="3">
        <v>3</v>
      </c>
      <c r="D22" s="3">
        <v>3</v>
      </c>
      <c r="E22" s="3">
        <v>3</v>
      </c>
      <c r="F22" s="3">
        <f>SUM(C22:E22)</f>
        <v>9</v>
      </c>
      <c r="G22" s="3">
        <v>12</v>
      </c>
      <c r="H22" s="7">
        <f>F22/G22</f>
        <v>0.75</v>
      </c>
      <c r="I22" s="3">
        <f>ROUND((G22-F22)/G22,3)</f>
        <v>0.25</v>
      </c>
      <c r="J22" s="7">
        <f>(H23-I22)/(1-I22)</f>
        <v>1</v>
      </c>
      <c r="K22" s="3" t="str">
        <f>IF(J22&gt;=0.81,"Sangat Valid", IF(J22&gt;=0.61,"Valid", IF(J22&gt;=0.41,"Cukup Valid", IF(J22&gt;=0.21,"Kurang Valid", "Tidak Valid"))))</f>
        <v>Sangat Valid</v>
      </c>
    </row>
    <row r="23" spans="1:11" ht="47.25" x14ac:dyDescent="0.25">
      <c r="A23" s="3">
        <v>17</v>
      </c>
      <c r="B23" s="5" t="s">
        <v>35</v>
      </c>
      <c r="C23" s="3">
        <v>4</v>
      </c>
      <c r="D23" s="3">
        <v>4</v>
      </c>
      <c r="E23" s="3">
        <v>4</v>
      </c>
      <c r="F23" s="3">
        <f>SUM(C23:E23)</f>
        <v>12</v>
      </c>
      <c r="G23" s="3">
        <v>12</v>
      </c>
      <c r="H23" s="7">
        <f>F23/G23</f>
        <v>1</v>
      </c>
      <c r="I23" s="3">
        <f>ROUND((G23-F23)/G23,3)</f>
        <v>0</v>
      </c>
      <c r="J23" s="7">
        <f>(H23-I23)/(1-I23)</f>
        <v>1</v>
      </c>
      <c r="K23" s="3" t="str">
        <f>IF(J23&gt;=0.81,"Sangat Valid", IF(J23&gt;=0.61,"Valid", IF(J23&gt;=0.41,"Cukup Valid", IF(J23&gt;=0.21,"Kurang Valid", "Tidak Valid"))))</f>
        <v>Sangat Valid</v>
      </c>
    </row>
    <row r="24" spans="1:11" ht="47.25" x14ac:dyDescent="0.25">
      <c r="A24" s="3">
        <v>18</v>
      </c>
      <c r="B24" s="5" t="s">
        <v>36</v>
      </c>
      <c r="C24" s="3">
        <v>4</v>
      </c>
      <c r="D24" s="3">
        <v>3</v>
      </c>
      <c r="E24" s="3">
        <v>4</v>
      </c>
      <c r="F24" s="3">
        <f>SUM(C24:E24)</f>
        <v>11</v>
      </c>
      <c r="G24" s="3">
        <v>12</v>
      </c>
      <c r="H24" s="7">
        <f>F24/G24</f>
        <v>0.91666666666666663</v>
      </c>
      <c r="I24" s="3">
        <f>ROUND((G24-F24)/G24,3)</f>
        <v>8.3000000000000004E-2</v>
      </c>
      <c r="J24" s="7">
        <f>(H24-I24)/(1-I24)</f>
        <v>0.90912395492548159</v>
      </c>
      <c r="K24" s="3" t="str">
        <f>IF(J24&gt;=0.81,"Sangat Valid", IF(J24&gt;=0.61,"Valid", IF(J24&gt;=0.41,"Cukup Valid", IF(J24&gt;=0.21,"Kurang Valid", "Tidak Valid"))))</f>
        <v>Sangat Valid</v>
      </c>
    </row>
    <row r="25" spans="1:11" x14ac:dyDescent="0.25">
      <c r="A25" s="4" t="s">
        <v>37</v>
      </c>
      <c r="B25" s="32" t="s">
        <v>38</v>
      </c>
      <c r="C25" s="32"/>
      <c r="D25" s="32"/>
      <c r="E25" s="32"/>
      <c r="F25" s="32"/>
      <c r="G25" s="32"/>
      <c r="H25" s="32"/>
      <c r="I25" s="32"/>
      <c r="J25" s="2"/>
      <c r="K25" s="2"/>
    </row>
    <row r="26" spans="1:11" ht="47.25" x14ac:dyDescent="0.25">
      <c r="A26" s="3">
        <v>19</v>
      </c>
      <c r="B26" s="5" t="s">
        <v>39</v>
      </c>
      <c r="C26" s="3">
        <v>4</v>
      </c>
      <c r="D26" s="3">
        <v>4</v>
      </c>
      <c r="E26" s="3">
        <v>4</v>
      </c>
      <c r="F26" s="3">
        <f>SUM(C26:E26)</f>
        <v>12</v>
      </c>
      <c r="G26" s="3">
        <v>12</v>
      </c>
      <c r="H26" s="7">
        <f>F26/G26</f>
        <v>1</v>
      </c>
      <c r="I26" s="3">
        <f>ROUND((G26-F26)/G26,3)</f>
        <v>0</v>
      </c>
      <c r="J26" s="7">
        <f>(H26-I26)/(1-I26)</f>
        <v>1</v>
      </c>
      <c r="K26" s="3" t="str">
        <f>IF(J26&gt;=0.81,"Sangat Valid", IF(J26&gt;=0.61,"Valid", IF(J26&gt;=0.41,"Cukup Valid", IF(J26&gt;=0.21,"Kurang Valid", "Tidak Valid"))))</f>
        <v>Sangat Valid</v>
      </c>
    </row>
    <row r="27" spans="1:11" ht="31.5" x14ac:dyDescent="0.25">
      <c r="A27" s="3">
        <v>20</v>
      </c>
      <c r="B27" s="5" t="s">
        <v>40</v>
      </c>
      <c r="C27" s="3">
        <v>4</v>
      </c>
      <c r="D27" s="3">
        <v>4</v>
      </c>
      <c r="E27" s="3">
        <v>3</v>
      </c>
      <c r="F27" s="3">
        <f>SUM(C27:E27)</f>
        <v>11</v>
      </c>
      <c r="G27" s="3">
        <v>12</v>
      </c>
      <c r="H27" s="7">
        <f>F27/G27</f>
        <v>0.91666666666666663</v>
      </c>
      <c r="I27" s="3">
        <f>ROUND((G27-F27)/G27,3)</f>
        <v>8.3000000000000004E-2</v>
      </c>
      <c r="J27" s="7">
        <f>(H27-I27)/(1-I27)</f>
        <v>0.90912395492548159</v>
      </c>
      <c r="K27" s="3" t="str">
        <f>IF(J27&gt;=0.81,"Sangat Valid", IF(J27&gt;=0.61,"Valid", IF(J27&gt;=0.41,"Cukup Valid", IF(J27&gt;=0.21,"Kurang Valid", "Tidak Valid"))))</f>
        <v>Sangat Valid</v>
      </c>
    </row>
    <row r="28" spans="1:11" ht="47.25" x14ac:dyDescent="0.25">
      <c r="A28" s="3">
        <v>21</v>
      </c>
      <c r="B28" s="5" t="s">
        <v>41</v>
      </c>
      <c r="C28" s="3">
        <v>4</v>
      </c>
      <c r="D28" s="3">
        <v>4</v>
      </c>
      <c r="E28" s="3">
        <v>4</v>
      </c>
      <c r="F28" s="3">
        <f>SUM(C28:E28)</f>
        <v>12</v>
      </c>
      <c r="G28" s="3">
        <v>12</v>
      </c>
      <c r="H28" s="7">
        <f>F28/G28</f>
        <v>1</v>
      </c>
      <c r="I28" s="3">
        <f>ROUND((G28-F28)/G28,3)</f>
        <v>0</v>
      </c>
      <c r="J28" s="7">
        <f>(H28-I28)/(1-I28)</f>
        <v>1</v>
      </c>
      <c r="K28" s="3" t="str">
        <f>IF(J28&gt;=0.81,"Sangat Valid", IF(J28&gt;=0.61,"Valid", IF(J28&gt;=0.41,"Cukup Valid", IF(J28&gt;=0.21,"Kurang Valid", "Tidak Valid"))))</f>
        <v>Sangat Valid</v>
      </c>
    </row>
    <row r="29" spans="1:11" ht="47.25" x14ac:dyDescent="0.25">
      <c r="A29" s="3">
        <v>22</v>
      </c>
      <c r="B29" s="5" t="s">
        <v>42</v>
      </c>
      <c r="C29" s="3">
        <v>4</v>
      </c>
      <c r="D29" s="3">
        <v>3</v>
      </c>
      <c r="E29" s="3">
        <v>4</v>
      </c>
      <c r="F29" s="3">
        <f>SUM(C29:E29)</f>
        <v>11</v>
      </c>
      <c r="G29" s="3">
        <v>12</v>
      </c>
      <c r="H29" s="7">
        <f>F29/G29</f>
        <v>0.91666666666666663</v>
      </c>
      <c r="I29" s="3">
        <f>ROUND((G29-F29)/G29,3)</f>
        <v>8.3000000000000004E-2</v>
      </c>
      <c r="J29" s="7">
        <f>(H29-I29)/(1-I29)</f>
        <v>0.90912395492548159</v>
      </c>
      <c r="K29" s="3" t="str">
        <f>IF(J29&gt;=0.81,"Sangat Valid", IF(J29&gt;=0.61,"Valid", IF(J29&gt;=0.41,"Cukup Valid", IF(J29&gt;=0.21,"Kurang Valid", "Tidak Valid"))))</f>
        <v>Sangat Valid</v>
      </c>
    </row>
    <row r="30" spans="1:11" ht="47.25" x14ac:dyDescent="0.25">
      <c r="A30" s="3">
        <v>23</v>
      </c>
      <c r="B30" s="5" t="s">
        <v>43</v>
      </c>
      <c r="C30" s="3">
        <v>4</v>
      </c>
      <c r="D30" s="3">
        <v>4</v>
      </c>
      <c r="E30" s="3">
        <v>4</v>
      </c>
      <c r="F30" s="3">
        <f>SUM(C30:E30)</f>
        <v>12</v>
      </c>
      <c r="G30" s="3">
        <v>12</v>
      </c>
      <c r="H30" s="7">
        <f>F30/G30</f>
        <v>1</v>
      </c>
      <c r="I30" s="27">
        <f>ROUND((G30-F30)/G30,3)</f>
        <v>0</v>
      </c>
      <c r="J30" s="7">
        <f>(H30-I30)/(1-I30)</f>
        <v>1</v>
      </c>
      <c r="K30" s="3" t="str">
        <f>IF(J30&gt;=0.81,"Sangat Valid", IF(J30&gt;=0.61,"Valid", IF(J30&gt;=0.41,"Cukup Valid", IF(J30&gt;=0.21,"Kurang Valid", "Tidak Valid"))))</f>
        <v>Sangat Valid</v>
      </c>
    </row>
    <row r="31" spans="1:11" x14ac:dyDescent="0.25">
      <c r="A31" s="4" t="s">
        <v>44</v>
      </c>
      <c r="B31" s="32" t="s">
        <v>45</v>
      </c>
      <c r="C31" s="32"/>
      <c r="D31" s="32"/>
      <c r="E31" s="32"/>
      <c r="F31" s="32"/>
      <c r="G31" s="32"/>
      <c r="H31" s="32"/>
      <c r="I31" s="32"/>
      <c r="J31" s="2"/>
      <c r="K31" s="2"/>
    </row>
    <row r="32" spans="1:11" ht="31.5" x14ac:dyDescent="0.25">
      <c r="A32" s="3">
        <v>24</v>
      </c>
      <c r="B32" s="5" t="s">
        <v>46</v>
      </c>
      <c r="C32" s="3">
        <v>4</v>
      </c>
      <c r="D32" s="3">
        <v>4</v>
      </c>
      <c r="E32" s="3">
        <v>4</v>
      </c>
      <c r="F32" s="3">
        <f>SUM(C32:E32)</f>
        <v>12</v>
      </c>
      <c r="G32" s="3">
        <v>12</v>
      </c>
      <c r="H32" s="7">
        <f>F32/G32</f>
        <v>1</v>
      </c>
      <c r="I32" s="9">
        <f>ROUND((G32-F32)/G32,3)</f>
        <v>0</v>
      </c>
      <c r="J32" s="7">
        <f>(H32-I32)/(1-I32)</f>
        <v>1</v>
      </c>
      <c r="K32" s="9" t="str">
        <f>IF(J32&gt;=0.81,"Sangat Valid", IF(J32&gt;=0.61,"Valid", IF(J32&gt;=0.41,"Cukup Valid", IF(J32&gt;=0.21,"Kurang Valid", "Tidak Valid"))))</f>
        <v>Sangat Valid</v>
      </c>
    </row>
    <row r="33" spans="1:11" ht="63" x14ac:dyDescent="0.25">
      <c r="A33" s="3">
        <v>25</v>
      </c>
      <c r="B33" s="5" t="s">
        <v>47</v>
      </c>
      <c r="C33" s="3">
        <v>3</v>
      </c>
      <c r="D33" s="3">
        <v>3</v>
      </c>
      <c r="E33" s="3">
        <v>3</v>
      </c>
      <c r="F33" s="3">
        <f>SUM(C33:E33)</f>
        <v>9</v>
      </c>
      <c r="G33" s="3">
        <v>12</v>
      </c>
      <c r="H33" s="7">
        <f>F33/G33</f>
        <v>0.75</v>
      </c>
      <c r="I33" s="3">
        <f>ROUND((G33-F33)/G33,3)</f>
        <v>0.25</v>
      </c>
      <c r="J33" s="7">
        <f>(H33-I33)/(1-I33)</f>
        <v>0.66666666666666663</v>
      </c>
      <c r="K33" s="3" t="str">
        <f>IF(J33&gt;=0.81,"Sangat Valid", IF(J33&gt;=0.61,"Valid", IF(J33&gt;=0.41,"Cukup Valid", IF(J33&gt;=0.21,"Kurang Valid", "Tidak Valid"))))</f>
        <v>Valid</v>
      </c>
    </row>
    <row r="34" spans="1:11" ht="47.25" x14ac:dyDescent="0.25">
      <c r="A34" s="3">
        <v>26</v>
      </c>
      <c r="B34" s="5" t="s">
        <v>48</v>
      </c>
      <c r="C34" s="3">
        <v>4</v>
      </c>
      <c r="D34" s="3">
        <v>4</v>
      </c>
      <c r="E34" s="3">
        <v>4</v>
      </c>
      <c r="F34" s="3">
        <f>SUM(C34:E34)</f>
        <v>12</v>
      </c>
      <c r="G34" s="3">
        <v>12</v>
      </c>
      <c r="H34" s="7">
        <f>F34/G34</f>
        <v>1</v>
      </c>
      <c r="I34" s="3">
        <f>ROUND((G34-F34)/G34,3)</f>
        <v>0</v>
      </c>
      <c r="J34" s="7">
        <f>(H34-I34)/(1-I34)</f>
        <v>1</v>
      </c>
      <c r="K34" s="3" t="str">
        <f>IF(J34&gt;=0.81,"Sangat Valid", IF(J34&gt;=0.61,"Valid", IF(J34&gt;=0.41,"Cukup Valid", IF(J34&gt;=0.21,"Kurang Valid", "Tidak Valid"))))</f>
        <v>Sangat Valid</v>
      </c>
    </row>
    <row r="35" spans="1:11" x14ac:dyDescent="0.25">
      <c r="A35" s="4" t="s">
        <v>56</v>
      </c>
      <c r="B35" s="32" t="s">
        <v>55</v>
      </c>
      <c r="C35" s="32"/>
      <c r="D35" s="32"/>
      <c r="E35" s="32"/>
      <c r="F35" s="32"/>
      <c r="G35" s="32"/>
      <c r="H35" s="32"/>
      <c r="I35" s="32"/>
      <c r="J35" s="2"/>
      <c r="K35" s="2"/>
    </row>
    <row r="36" spans="1:11" ht="31.5" x14ac:dyDescent="0.25">
      <c r="A36" s="3">
        <v>27</v>
      </c>
      <c r="B36" s="5" t="s">
        <v>54</v>
      </c>
      <c r="C36" s="3">
        <v>4</v>
      </c>
      <c r="D36" s="3">
        <v>4</v>
      </c>
      <c r="E36" s="3">
        <v>4</v>
      </c>
      <c r="F36" s="3">
        <f>SUM(C36:E36)</f>
        <v>12</v>
      </c>
      <c r="G36" s="3">
        <v>12</v>
      </c>
      <c r="H36" s="26">
        <f t="shared" ref="H36:H41" si="0">F36/G36</f>
        <v>1</v>
      </c>
      <c r="I36" s="3">
        <f t="shared" ref="I36:I41" si="1">ROUND((G36-F36)/G36,3)</f>
        <v>0</v>
      </c>
      <c r="J36" s="7">
        <f t="shared" ref="J36:J41" si="2">(H36-I36)/(1-I36)</f>
        <v>1</v>
      </c>
      <c r="K36" s="3" t="str">
        <f t="shared" ref="K36:K41" si="3">IF(J36&gt;=0.81,"Sangat Valid", IF(J36&gt;=0.61,"Valid", IF(J36&gt;=0.41,"Cukup Valid", IF(J36&gt;=0.21,"Kurang Valid", "Tidak Valid"))))</f>
        <v>Sangat Valid</v>
      </c>
    </row>
    <row r="37" spans="1:11" ht="31.5" x14ac:dyDescent="0.25">
      <c r="A37" s="3">
        <v>28</v>
      </c>
      <c r="B37" s="5" t="s">
        <v>53</v>
      </c>
      <c r="C37" s="3">
        <v>4</v>
      </c>
      <c r="D37" s="3">
        <v>3</v>
      </c>
      <c r="E37" s="3">
        <v>3</v>
      </c>
      <c r="F37" s="3">
        <f>SUM(C37:E37)</f>
        <v>10</v>
      </c>
      <c r="G37" s="3">
        <v>12</v>
      </c>
      <c r="H37" s="26">
        <f t="shared" si="0"/>
        <v>0.83333333333333337</v>
      </c>
      <c r="I37" s="3">
        <f t="shared" si="1"/>
        <v>0.16700000000000001</v>
      </c>
      <c r="J37" s="7">
        <f t="shared" si="2"/>
        <v>0.79991996798719489</v>
      </c>
      <c r="K37" s="3" t="str">
        <f t="shared" si="3"/>
        <v>Valid</v>
      </c>
    </row>
    <row r="38" spans="1:11" ht="31.5" x14ac:dyDescent="0.25">
      <c r="A38" s="3">
        <v>29</v>
      </c>
      <c r="B38" s="5" t="s">
        <v>52</v>
      </c>
      <c r="C38" s="3">
        <v>4</v>
      </c>
      <c r="D38" s="3">
        <v>4</v>
      </c>
      <c r="E38" s="3">
        <v>4</v>
      </c>
      <c r="F38" s="3">
        <f>SUM(C38:E38)</f>
        <v>12</v>
      </c>
      <c r="G38" s="3">
        <v>12</v>
      </c>
      <c r="H38" s="26">
        <f t="shared" si="0"/>
        <v>1</v>
      </c>
      <c r="I38" s="3">
        <f t="shared" si="1"/>
        <v>0</v>
      </c>
      <c r="J38" s="7">
        <f t="shared" si="2"/>
        <v>1</v>
      </c>
      <c r="K38" s="3" t="str">
        <f t="shared" si="3"/>
        <v>Sangat Valid</v>
      </c>
    </row>
    <row r="39" spans="1:11" ht="31.5" x14ac:dyDescent="0.25">
      <c r="A39" s="3">
        <v>30</v>
      </c>
      <c r="B39" s="5" t="s">
        <v>51</v>
      </c>
      <c r="C39" s="3">
        <v>4</v>
      </c>
      <c r="D39" s="3">
        <v>4</v>
      </c>
      <c r="E39" s="3">
        <v>4</v>
      </c>
      <c r="F39" s="3">
        <f>SUM(C39:E39)</f>
        <v>12</v>
      </c>
      <c r="G39" s="3">
        <v>12</v>
      </c>
      <c r="H39" s="26">
        <f t="shared" si="0"/>
        <v>1</v>
      </c>
      <c r="I39" s="3">
        <f t="shared" si="1"/>
        <v>0</v>
      </c>
      <c r="J39" s="7">
        <f t="shared" si="2"/>
        <v>1</v>
      </c>
      <c r="K39" s="3" t="str">
        <f t="shared" si="3"/>
        <v>Sangat Valid</v>
      </c>
    </row>
    <row r="40" spans="1:11" ht="63" x14ac:dyDescent="0.25">
      <c r="A40" s="3">
        <v>31</v>
      </c>
      <c r="B40" s="5" t="s">
        <v>49</v>
      </c>
      <c r="C40" s="3">
        <v>3</v>
      </c>
      <c r="D40" s="3">
        <v>3</v>
      </c>
      <c r="E40" s="3">
        <v>3</v>
      </c>
      <c r="F40" s="3">
        <f>SUM(C40:E40)</f>
        <v>9</v>
      </c>
      <c r="G40" s="3">
        <v>12</v>
      </c>
      <c r="H40" s="26">
        <f t="shared" si="0"/>
        <v>0.75</v>
      </c>
      <c r="I40" s="3">
        <f t="shared" si="1"/>
        <v>0.25</v>
      </c>
      <c r="J40" s="7">
        <f t="shared" si="2"/>
        <v>0.66666666666666663</v>
      </c>
      <c r="K40" s="3" t="str">
        <f t="shared" si="3"/>
        <v>Valid</v>
      </c>
    </row>
    <row r="41" spans="1:11" ht="63" x14ac:dyDescent="0.25">
      <c r="A41" s="3">
        <v>32</v>
      </c>
      <c r="B41" s="5" t="s">
        <v>50</v>
      </c>
      <c r="C41" s="3">
        <v>4</v>
      </c>
      <c r="D41" s="3">
        <v>4</v>
      </c>
      <c r="E41" s="3">
        <v>4</v>
      </c>
      <c r="F41" s="3">
        <f>SUM(C41:E42)</f>
        <v>12</v>
      </c>
      <c r="G41" s="3">
        <v>12</v>
      </c>
      <c r="H41" s="26">
        <f t="shared" si="0"/>
        <v>1</v>
      </c>
      <c r="I41" s="3">
        <f t="shared" si="1"/>
        <v>0</v>
      </c>
      <c r="J41" s="7">
        <f t="shared" si="2"/>
        <v>1</v>
      </c>
      <c r="K41" s="3" t="str">
        <f t="shared" si="3"/>
        <v>Sangat Valid</v>
      </c>
    </row>
    <row r="42" spans="1:11" x14ac:dyDescent="0.25">
      <c r="A42" s="31" t="s">
        <v>17</v>
      </c>
      <c r="B42" s="31"/>
      <c r="C42" s="31"/>
      <c r="D42" s="31"/>
      <c r="E42" s="31"/>
      <c r="F42" s="31"/>
      <c r="G42" s="31"/>
      <c r="H42" s="3"/>
      <c r="I42" s="27"/>
      <c r="J42" s="28">
        <f>AVERAGE(J4:J41)</f>
        <v>0.93068611032199133</v>
      </c>
      <c r="K42" s="3" t="str">
        <f>IF(AVERAGE(J4:J41)&gt;=0.81,"Sangat Valid",IF(AVERAGE(J4:J41)&gt;=0.61,"Valid",IF(AVERAGE(J4:J41)&gt;=0.41,"Cukup Valid",IF(AVERAGE(J4:J41)&gt;=0.21,"Kurang Valid","Tidak Valid"))))</f>
        <v>Sangat Valid</v>
      </c>
    </row>
  </sheetData>
  <mergeCells count="17">
    <mergeCell ref="J1:J2"/>
    <mergeCell ref="K1:K2"/>
    <mergeCell ref="A1:A2"/>
    <mergeCell ref="B1:B2"/>
    <mergeCell ref="H1:H2"/>
    <mergeCell ref="I1:I2"/>
    <mergeCell ref="B3:I3"/>
    <mergeCell ref="F1:F2"/>
    <mergeCell ref="G1:G2"/>
    <mergeCell ref="C1:E1"/>
    <mergeCell ref="A42:G42"/>
    <mergeCell ref="B20:I20"/>
    <mergeCell ref="B25:I25"/>
    <mergeCell ref="B9:I9"/>
    <mergeCell ref="B15:I15"/>
    <mergeCell ref="B35:I35"/>
    <mergeCell ref="B31:I31"/>
  </mergeCells>
  <pageMargins left="0.7" right="0.7" top="0.75" bottom="0.75" header="0.3" footer="0.3"/>
  <pageSetup paperSize="256" scale="56" orientation="portrait" horizontalDpi="4294967293" verticalDpi="0" r:id="rId1"/>
  <rowBreaks count="1" manualBreakCount="1">
    <brk id="1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0F2F8-F5D7-4D32-881B-1633B2758566}">
  <dimension ref="D2:H11"/>
  <sheetViews>
    <sheetView zoomScale="75" workbookViewId="0">
      <selection activeCell="K8" sqref="K8"/>
    </sheetView>
  </sheetViews>
  <sheetFormatPr defaultRowHeight="15" x14ac:dyDescent="0.25"/>
  <cols>
    <col min="4" max="4" width="3.85546875" customWidth="1"/>
    <col min="5" max="5" width="18.85546875" customWidth="1"/>
    <col min="6" max="6" width="10.85546875" customWidth="1"/>
    <col min="7" max="7" width="19.28515625" customWidth="1"/>
    <col min="8" max="8" width="20.140625" customWidth="1"/>
  </cols>
  <sheetData>
    <row r="2" spans="4:8" ht="15.75" thickBot="1" x14ac:dyDescent="0.3"/>
    <row r="3" spans="4:8" ht="79.5" customHeight="1" thickBot="1" x14ac:dyDescent="0.3">
      <c r="D3" s="20" t="s">
        <v>0</v>
      </c>
      <c r="E3" s="21" t="s">
        <v>87</v>
      </c>
      <c r="F3" s="21" t="s">
        <v>88</v>
      </c>
      <c r="G3" s="21" t="s">
        <v>89</v>
      </c>
      <c r="H3" s="21" t="s">
        <v>90</v>
      </c>
    </row>
    <row r="4" spans="4:8" ht="32.25" customHeight="1" thickBot="1" x14ac:dyDescent="0.3">
      <c r="D4" s="22">
        <v>1</v>
      </c>
      <c r="E4" s="23" t="s">
        <v>10</v>
      </c>
      <c r="F4" s="24">
        <v>5</v>
      </c>
      <c r="G4" s="24" t="s">
        <v>91</v>
      </c>
      <c r="H4" s="23" t="s">
        <v>92</v>
      </c>
    </row>
    <row r="5" spans="4:8" ht="79.5" customHeight="1" thickBot="1" x14ac:dyDescent="0.3">
      <c r="D5" s="22">
        <v>2</v>
      </c>
      <c r="E5" s="23" t="s">
        <v>93</v>
      </c>
      <c r="F5" s="24">
        <v>5</v>
      </c>
      <c r="G5" s="24" t="s">
        <v>94</v>
      </c>
      <c r="H5" s="23" t="s">
        <v>92</v>
      </c>
    </row>
    <row r="6" spans="4:8" ht="79.5" customHeight="1" thickBot="1" x14ac:dyDescent="0.3">
      <c r="D6" s="22">
        <v>3</v>
      </c>
      <c r="E6" s="23" t="s">
        <v>95</v>
      </c>
      <c r="F6" s="24">
        <v>4</v>
      </c>
      <c r="G6" s="24" t="s">
        <v>96</v>
      </c>
      <c r="H6" s="23" t="s">
        <v>92</v>
      </c>
    </row>
    <row r="7" spans="4:8" ht="95.25" customHeight="1" thickBot="1" x14ac:dyDescent="0.3">
      <c r="D7" s="22">
        <v>4</v>
      </c>
      <c r="E7" s="23" t="s">
        <v>97</v>
      </c>
      <c r="F7" s="24">
        <v>4</v>
      </c>
      <c r="G7" s="24" t="s">
        <v>94</v>
      </c>
      <c r="H7" s="23" t="s">
        <v>92</v>
      </c>
    </row>
    <row r="8" spans="4:8" ht="95.25" customHeight="1" thickBot="1" x14ac:dyDescent="0.3">
      <c r="D8" s="22">
        <v>5</v>
      </c>
      <c r="E8" s="23" t="s">
        <v>98</v>
      </c>
      <c r="F8" s="24">
        <v>5</v>
      </c>
      <c r="G8" s="24" t="s">
        <v>94</v>
      </c>
      <c r="H8" s="23" t="s">
        <v>92</v>
      </c>
    </row>
    <row r="9" spans="4:8" ht="32.25" customHeight="1" thickBot="1" x14ac:dyDescent="0.3">
      <c r="D9" s="22">
        <v>6</v>
      </c>
      <c r="E9" s="23" t="s">
        <v>99</v>
      </c>
      <c r="F9" s="24">
        <v>3</v>
      </c>
      <c r="G9" s="24" t="s">
        <v>100</v>
      </c>
      <c r="H9" s="23" t="s">
        <v>92</v>
      </c>
    </row>
    <row r="10" spans="4:8" ht="32.25" customHeight="1" thickBot="1" x14ac:dyDescent="0.3">
      <c r="D10" s="22">
        <v>7</v>
      </c>
      <c r="E10" s="23" t="s">
        <v>55</v>
      </c>
      <c r="F10" s="24">
        <v>6</v>
      </c>
      <c r="G10" s="24" t="s">
        <v>101</v>
      </c>
      <c r="H10" s="23" t="s">
        <v>92</v>
      </c>
    </row>
    <row r="11" spans="4:8" ht="32.25" customHeight="1" thickBot="1" x14ac:dyDescent="0.3">
      <c r="D11" s="34" t="s">
        <v>102</v>
      </c>
      <c r="E11" s="35"/>
      <c r="F11" s="24">
        <v>32</v>
      </c>
      <c r="G11" s="24" t="s">
        <v>103</v>
      </c>
      <c r="H11" s="23" t="s">
        <v>92</v>
      </c>
    </row>
  </sheetData>
  <mergeCells count="1">
    <mergeCell ref="D11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4940-6D4F-4890-B909-CC1E1E2FF64A}">
  <dimension ref="A3:D11"/>
  <sheetViews>
    <sheetView workbookViewId="0">
      <selection activeCell="B15" sqref="B15"/>
    </sheetView>
  </sheetViews>
  <sheetFormatPr defaultRowHeight="15" x14ac:dyDescent="0.25"/>
  <cols>
    <col min="1" max="1" width="11.85546875" bestFit="1" customWidth="1"/>
    <col min="2" max="2" width="38.28515625" bestFit="1" customWidth="1"/>
    <col min="3" max="3" width="28.7109375" bestFit="1" customWidth="1"/>
    <col min="4" max="5" width="26.85546875" bestFit="1" customWidth="1"/>
  </cols>
  <sheetData>
    <row r="3" spans="1:4" x14ac:dyDescent="0.25">
      <c r="A3" s="25" t="s">
        <v>90</v>
      </c>
      <c r="B3" s="25" t="s">
        <v>87</v>
      </c>
      <c r="C3" s="25" t="s">
        <v>89</v>
      </c>
      <c r="D3" t="s">
        <v>104</v>
      </c>
    </row>
    <row r="4" spans="1:4" x14ac:dyDescent="0.25">
      <c r="A4" t="s">
        <v>92</v>
      </c>
      <c r="B4" t="s">
        <v>105</v>
      </c>
      <c r="C4" t="s">
        <v>96</v>
      </c>
      <c r="D4">
        <v>4</v>
      </c>
    </row>
    <row r="5" spans="1:4" x14ac:dyDescent="0.25">
      <c r="A5" t="s">
        <v>92</v>
      </c>
      <c r="B5" t="s">
        <v>99</v>
      </c>
      <c r="C5" t="s">
        <v>100</v>
      </c>
      <c r="D5">
        <v>3</v>
      </c>
    </row>
    <row r="6" spans="1:4" x14ac:dyDescent="0.25">
      <c r="A6" t="s">
        <v>92</v>
      </c>
      <c r="B6" t="s">
        <v>97</v>
      </c>
      <c r="C6" t="s">
        <v>94</v>
      </c>
      <c r="D6">
        <v>4</v>
      </c>
    </row>
    <row r="7" spans="1:4" x14ac:dyDescent="0.25">
      <c r="A7" t="s">
        <v>92</v>
      </c>
      <c r="B7" t="s">
        <v>98</v>
      </c>
      <c r="C7" t="s">
        <v>94</v>
      </c>
      <c r="D7">
        <v>5</v>
      </c>
    </row>
    <row r="8" spans="1:4" x14ac:dyDescent="0.25">
      <c r="A8" t="s">
        <v>92</v>
      </c>
      <c r="B8" t="s">
        <v>55</v>
      </c>
      <c r="C8" t="s">
        <v>101</v>
      </c>
      <c r="D8">
        <v>6</v>
      </c>
    </row>
    <row r="9" spans="1:4" x14ac:dyDescent="0.25">
      <c r="A9" t="s">
        <v>92</v>
      </c>
      <c r="B9" t="s">
        <v>93</v>
      </c>
      <c r="C9" t="s">
        <v>94</v>
      </c>
      <c r="D9">
        <v>5</v>
      </c>
    </row>
    <row r="10" spans="1:4" x14ac:dyDescent="0.25">
      <c r="A10" t="s">
        <v>92</v>
      </c>
      <c r="B10" t="s">
        <v>10</v>
      </c>
      <c r="C10" t="s">
        <v>91</v>
      </c>
      <c r="D10">
        <v>5</v>
      </c>
    </row>
    <row r="11" spans="1:4" x14ac:dyDescent="0.25">
      <c r="A11" t="s">
        <v>92</v>
      </c>
      <c r="B11" t="s">
        <v>106</v>
      </c>
      <c r="C11" t="s">
        <v>103</v>
      </c>
      <c r="D11">
        <v>32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20C80-27BF-4CAE-A841-05B9AE8AD594}">
  <dimension ref="A1:R27"/>
  <sheetViews>
    <sheetView topLeftCell="A10" zoomScale="77" workbookViewId="0">
      <selection activeCell="A27" sqref="A27:P27"/>
    </sheetView>
  </sheetViews>
  <sheetFormatPr defaultColWidth="8.7109375" defaultRowHeight="15.75" x14ac:dyDescent="0.25"/>
  <cols>
    <col min="1" max="1" width="5.140625" style="1" customWidth="1"/>
    <col min="2" max="2" width="41" style="1" customWidth="1"/>
    <col min="3" max="8" width="5.42578125" style="1" customWidth="1"/>
    <col min="9" max="13" width="5.140625" style="1" customWidth="1"/>
    <col min="14" max="14" width="5.7109375" style="1" customWidth="1"/>
    <col min="15" max="16" width="8.7109375" style="1"/>
    <col min="17" max="17" width="14.85546875" style="1" customWidth="1"/>
    <col min="18" max="18" width="11.42578125" style="1" customWidth="1"/>
    <col min="19" max="16384" width="8.7109375" style="1"/>
  </cols>
  <sheetData>
    <row r="1" spans="1:18" x14ac:dyDescent="0.25">
      <c r="A1" s="42" t="s">
        <v>0</v>
      </c>
      <c r="B1" s="42" t="s">
        <v>1</v>
      </c>
      <c r="C1" s="44" t="s">
        <v>5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6"/>
      <c r="O1" s="42" t="s">
        <v>6</v>
      </c>
      <c r="P1" s="42" t="s">
        <v>7</v>
      </c>
      <c r="Q1" s="42" t="s">
        <v>8</v>
      </c>
      <c r="R1" s="42" t="s">
        <v>2</v>
      </c>
    </row>
    <row r="2" spans="1:18" x14ac:dyDescent="0.25">
      <c r="A2" s="43"/>
      <c r="B2" s="43"/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>
        <v>8</v>
      </c>
      <c r="K2" s="4">
        <v>9</v>
      </c>
      <c r="L2" s="4">
        <v>10</v>
      </c>
      <c r="M2" s="4">
        <v>11</v>
      </c>
      <c r="N2" s="4">
        <v>12</v>
      </c>
      <c r="O2" s="43"/>
      <c r="P2" s="43"/>
      <c r="Q2" s="43"/>
      <c r="R2" s="43"/>
    </row>
    <row r="3" spans="1:18" x14ac:dyDescent="0.25">
      <c r="A3" s="4" t="s">
        <v>9</v>
      </c>
      <c r="B3" s="36" t="s">
        <v>73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</row>
    <row r="4" spans="1:18" x14ac:dyDescent="0.25">
      <c r="A4" s="3">
        <v>1</v>
      </c>
      <c r="B4" s="6" t="s">
        <v>57</v>
      </c>
      <c r="C4" s="8">
        <v>4</v>
      </c>
      <c r="D4" s="8">
        <v>3</v>
      </c>
      <c r="E4" s="8">
        <v>4</v>
      </c>
      <c r="F4" s="8">
        <v>4</v>
      </c>
      <c r="G4" s="8">
        <v>3</v>
      </c>
      <c r="H4" s="8">
        <v>3</v>
      </c>
      <c r="I4" s="8">
        <v>3</v>
      </c>
      <c r="J4" s="8">
        <v>3</v>
      </c>
      <c r="K4" s="8">
        <v>3</v>
      </c>
      <c r="L4" s="8">
        <v>3</v>
      </c>
      <c r="M4" s="8">
        <v>3</v>
      </c>
      <c r="N4" s="8">
        <v>4</v>
      </c>
      <c r="O4" s="3">
        <f>SUM(C4:N4)</f>
        <v>40</v>
      </c>
      <c r="P4" s="7">
        <f t="shared" ref="P4:P9" si="0">(O4/48)*100</f>
        <v>83.333333333333343</v>
      </c>
      <c r="Q4" s="3" t="str">
        <f>_xlfn.IFS(P4&gt;80, "Sangat praktis", P4&gt;60, "Praktis", P4&gt;40, "Cukup praktis", P4&gt;20, "Kurang praktis", P4&gt;=0, "Tidak praktis")</f>
        <v>Sangat praktis</v>
      </c>
      <c r="R4" s="47">
        <f>AVERAGE(P4:P9)</f>
        <v>85.069444444444443</v>
      </c>
    </row>
    <row r="5" spans="1:18" ht="47.25" x14ac:dyDescent="0.25">
      <c r="A5" s="3">
        <v>2</v>
      </c>
      <c r="B5" s="5" t="s">
        <v>58</v>
      </c>
      <c r="C5" s="3">
        <v>3</v>
      </c>
      <c r="D5" s="3">
        <v>3</v>
      </c>
      <c r="E5" s="3">
        <v>4</v>
      </c>
      <c r="F5" s="3">
        <v>3</v>
      </c>
      <c r="G5" s="3">
        <v>3</v>
      </c>
      <c r="H5" s="3">
        <v>4</v>
      </c>
      <c r="I5" s="3">
        <v>3</v>
      </c>
      <c r="J5" s="3">
        <v>3</v>
      </c>
      <c r="K5" s="3">
        <v>3</v>
      </c>
      <c r="L5" s="3">
        <v>3</v>
      </c>
      <c r="M5" s="3">
        <v>3</v>
      </c>
      <c r="N5" s="3">
        <v>4</v>
      </c>
      <c r="O5" s="3">
        <f>SUM(C5:N5)</f>
        <v>39</v>
      </c>
      <c r="P5" s="7">
        <f t="shared" si="0"/>
        <v>81.25</v>
      </c>
      <c r="Q5" s="3" t="str">
        <f t="shared" ref="Q5:Q26" si="1">_xlfn.IFS(P5&gt;80, "Sangat praktis", P5&gt;60, "Praktis", P5&gt;40, "Cukup praktis", P5&gt;20, "Kurang praktis", P5&gt;=0, "Tidak praktis")</f>
        <v>Sangat praktis</v>
      </c>
      <c r="R5" s="48"/>
    </row>
    <row r="6" spans="1:18" x14ac:dyDescent="0.25">
      <c r="A6" s="3">
        <v>3</v>
      </c>
      <c r="B6" s="2" t="s">
        <v>59</v>
      </c>
      <c r="C6" s="3">
        <v>3</v>
      </c>
      <c r="D6" s="3">
        <v>3</v>
      </c>
      <c r="E6" s="3">
        <v>4</v>
      </c>
      <c r="F6" s="3">
        <v>3</v>
      </c>
      <c r="G6" s="3">
        <v>4</v>
      </c>
      <c r="H6" s="3">
        <v>3</v>
      </c>
      <c r="I6" s="3">
        <v>4</v>
      </c>
      <c r="J6" s="3">
        <v>4</v>
      </c>
      <c r="K6" s="3">
        <v>4</v>
      </c>
      <c r="L6" s="3">
        <v>3</v>
      </c>
      <c r="M6" s="3">
        <v>3</v>
      </c>
      <c r="N6" s="3">
        <v>4</v>
      </c>
      <c r="O6" s="3">
        <f t="shared" ref="O6:O26" si="2">SUM(C6:N6)</f>
        <v>42</v>
      </c>
      <c r="P6" s="7">
        <f t="shared" si="0"/>
        <v>87.5</v>
      </c>
      <c r="Q6" s="3" t="str">
        <f t="shared" si="1"/>
        <v>Sangat praktis</v>
      </c>
      <c r="R6" s="48"/>
    </row>
    <row r="7" spans="1:18" ht="47.25" x14ac:dyDescent="0.25">
      <c r="A7" s="3">
        <v>4</v>
      </c>
      <c r="B7" s="5" t="s">
        <v>60</v>
      </c>
      <c r="C7" s="3">
        <v>3</v>
      </c>
      <c r="D7" s="3">
        <v>3</v>
      </c>
      <c r="E7" s="3">
        <v>4</v>
      </c>
      <c r="F7" s="3">
        <v>3</v>
      </c>
      <c r="G7" s="3">
        <v>3</v>
      </c>
      <c r="H7" s="3">
        <v>3</v>
      </c>
      <c r="I7" s="3">
        <v>3</v>
      </c>
      <c r="J7" s="3">
        <v>3</v>
      </c>
      <c r="K7" s="3">
        <v>3</v>
      </c>
      <c r="L7" s="3">
        <v>3</v>
      </c>
      <c r="M7" s="3">
        <v>3</v>
      </c>
      <c r="N7" s="3">
        <v>4</v>
      </c>
      <c r="O7" s="3">
        <f t="shared" si="2"/>
        <v>38</v>
      </c>
      <c r="P7" s="7">
        <f t="shared" si="0"/>
        <v>79.166666666666657</v>
      </c>
      <c r="Q7" s="3" t="str">
        <f t="shared" si="1"/>
        <v>Praktis</v>
      </c>
      <c r="R7" s="48"/>
    </row>
    <row r="8" spans="1:18" ht="47.25" x14ac:dyDescent="0.25">
      <c r="A8" s="3">
        <v>5</v>
      </c>
      <c r="B8" s="5" t="s">
        <v>61</v>
      </c>
      <c r="C8" s="3">
        <v>4</v>
      </c>
      <c r="D8" s="3">
        <v>3</v>
      </c>
      <c r="E8" s="3">
        <v>4</v>
      </c>
      <c r="F8" s="3">
        <v>4</v>
      </c>
      <c r="G8" s="3">
        <v>4</v>
      </c>
      <c r="H8" s="3">
        <v>3</v>
      </c>
      <c r="I8" s="3">
        <v>3</v>
      </c>
      <c r="J8" s="3">
        <v>3</v>
      </c>
      <c r="K8" s="3">
        <v>3</v>
      </c>
      <c r="L8" s="3">
        <v>4</v>
      </c>
      <c r="M8" s="3">
        <v>3</v>
      </c>
      <c r="N8" s="3">
        <v>4</v>
      </c>
      <c r="O8" s="3">
        <f t="shared" si="2"/>
        <v>42</v>
      </c>
      <c r="P8" s="7">
        <f t="shared" si="0"/>
        <v>87.5</v>
      </c>
      <c r="Q8" s="3" t="str">
        <f t="shared" si="1"/>
        <v>Sangat praktis</v>
      </c>
      <c r="R8" s="48"/>
    </row>
    <row r="9" spans="1:18" ht="78.75" x14ac:dyDescent="0.25">
      <c r="A9" s="3">
        <v>6</v>
      </c>
      <c r="B9" s="5" t="s">
        <v>62</v>
      </c>
      <c r="C9" s="3">
        <v>4</v>
      </c>
      <c r="D9" s="3">
        <v>3</v>
      </c>
      <c r="E9" s="3">
        <v>4</v>
      </c>
      <c r="F9" s="3">
        <v>4</v>
      </c>
      <c r="G9" s="3">
        <v>4</v>
      </c>
      <c r="H9" s="3">
        <v>3</v>
      </c>
      <c r="I9" s="3">
        <v>3</v>
      </c>
      <c r="J9" s="3">
        <v>4</v>
      </c>
      <c r="K9" s="3">
        <v>4</v>
      </c>
      <c r="L9" s="3">
        <v>4</v>
      </c>
      <c r="M9" s="3">
        <v>3</v>
      </c>
      <c r="N9" s="3">
        <v>4</v>
      </c>
      <c r="O9" s="3">
        <f t="shared" si="2"/>
        <v>44</v>
      </c>
      <c r="P9" s="7">
        <f t="shared" si="0"/>
        <v>91.666666666666657</v>
      </c>
      <c r="Q9" s="3" t="str">
        <f t="shared" si="1"/>
        <v>Sangat praktis</v>
      </c>
      <c r="R9" s="49"/>
    </row>
    <row r="10" spans="1:18" x14ac:dyDescent="0.25">
      <c r="A10" s="4" t="s">
        <v>11</v>
      </c>
      <c r="B10" s="36" t="s">
        <v>63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8"/>
    </row>
    <row r="11" spans="1:18" x14ac:dyDescent="0.25">
      <c r="A11" s="3">
        <v>7</v>
      </c>
      <c r="B11" s="2" t="s">
        <v>64</v>
      </c>
      <c r="C11" s="3">
        <v>4</v>
      </c>
      <c r="D11" s="3">
        <v>4</v>
      </c>
      <c r="E11" s="3">
        <v>4</v>
      </c>
      <c r="F11" s="3">
        <v>4</v>
      </c>
      <c r="G11" s="3">
        <v>3</v>
      </c>
      <c r="H11" s="3">
        <v>4</v>
      </c>
      <c r="I11" s="3">
        <v>3</v>
      </c>
      <c r="J11" s="3">
        <v>3</v>
      </c>
      <c r="K11" s="3">
        <v>3</v>
      </c>
      <c r="L11" s="3">
        <v>4</v>
      </c>
      <c r="M11" s="3">
        <v>3</v>
      </c>
      <c r="N11" s="3">
        <v>3</v>
      </c>
      <c r="O11" s="3">
        <f t="shared" si="2"/>
        <v>42</v>
      </c>
      <c r="P11" s="7">
        <f>(O11/48)*100</f>
        <v>87.5</v>
      </c>
      <c r="Q11" s="3" t="str">
        <f t="shared" si="1"/>
        <v>Sangat praktis</v>
      </c>
      <c r="R11" s="47">
        <f>AVERAGE(P11:P14)</f>
        <v>88.020833333333343</v>
      </c>
    </row>
    <row r="12" spans="1:18" x14ac:dyDescent="0.25">
      <c r="A12" s="3">
        <v>8</v>
      </c>
      <c r="B12" s="1" t="s">
        <v>65</v>
      </c>
      <c r="C12" s="3">
        <v>4</v>
      </c>
      <c r="D12" s="3">
        <v>3</v>
      </c>
      <c r="E12" s="3">
        <v>4</v>
      </c>
      <c r="F12" s="3">
        <v>4</v>
      </c>
      <c r="G12" s="3">
        <v>4</v>
      </c>
      <c r="H12" s="3">
        <v>4</v>
      </c>
      <c r="I12" s="3">
        <v>3</v>
      </c>
      <c r="J12" s="3">
        <v>3</v>
      </c>
      <c r="K12" s="3">
        <v>3</v>
      </c>
      <c r="L12" s="3">
        <v>4</v>
      </c>
      <c r="M12" s="3">
        <v>3</v>
      </c>
      <c r="N12" s="3">
        <v>3</v>
      </c>
      <c r="O12" s="3">
        <f t="shared" si="2"/>
        <v>42</v>
      </c>
      <c r="P12" s="7">
        <f>(O12/48)*100</f>
        <v>87.5</v>
      </c>
      <c r="Q12" s="3" t="str">
        <f t="shared" si="1"/>
        <v>Sangat praktis</v>
      </c>
      <c r="R12" s="48"/>
    </row>
    <row r="13" spans="1:18" x14ac:dyDescent="0.25">
      <c r="A13" s="3">
        <v>9</v>
      </c>
      <c r="B13" s="1" t="s">
        <v>66</v>
      </c>
      <c r="C13" s="3">
        <v>3</v>
      </c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3</v>
      </c>
      <c r="J13" s="3">
        <v>4</v>
      </c>
      <c r="K13" s="3">
        <v>4</v>
      </c>
      <c r="L13" s="3">
        <v>3</v>
      </c>
      <c r="M13" s="3">
        <v>3</v>
      </c>
      <c r="N13" s="3">
        <v>3</v>
      </c>
      <c r="O13" s="3">
        <f t="shared" si="2"/>
        <v>43</v>
      </c>
      <c r="P13" s="7">
        <f>(O13/48)*100</f>
        <v>89.583333333333343</v>
      </c>
      <c r="Q13" s="3" t="str">
        <f t="shared" si="1"/>
        <v>Sangat praktis</v>
      </c>
      <c r="R13" s="48"/>
    </row>
    <row r="14" spans="1:18" x14ac:dyDescent="0.25">
      <c r="A14" s="3">
        <v>10</v>
      </c>
      <c r="B14" s="1" t="s">
        <v>67</v>
      </c>
      <c r="C14" s="3">
        <v>4</v>
      </c>
      <c r="D14" s="3">
        <v>3</v>
      </c>
      <c r="E14" s="3">
        <v>4</v>
      </c>
      <c r="F14" s="3">
        <v>3</v>
      </c>
      <c r="G14" s="3">
        <v>4</v>
      </c>
      <c r="H14" s="3">
        <v>4</v>
      </c>
      <c r="I14" s="3">
        <v>4</v>
      </c>
      <c r="J14" s="3">
        <v>3</v>
      </c>
      <c r="K14" s="3">
        <v>3</v>
      </c>
      <c r="L14" s="3">
        <v>3</v>
      </c>
      <c r="M14" s="3">
        <v>3</v>
      </c>
      <c r="N14" s="3">
        <v>4</v>
      </c>
      <c r="O14" s="3">
        <f t="shared" si="2"/>
        <v>42</v>
      </c>
      <c r="P14" s="7">
        <f>(O14/48)*100</f>
        <v>87.5</v>
      </c>
      <c r="Q14" s="3" t="str">
        <f t="shared" si="1"/>
        <v>Sangat praktis</v>
      </c>
      <c r="R14" s="49"/>
    </row>
    <row r="15" spans="1:18" x14ac:dyDescent="0.25">
      <c r="A15" s="4" t="s">
        <v>15</v>
      </c>
      <c r="B15" s="36" t="s">
        <v>68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8"/>
    </row>
    <row r="16" spans="1:18" x14ac:dyDescent="0.25">
      <c r="A16" s="3">
        <v>11</v>
      </c>
      <c r="B16" s="1" t="s">
        <v>69</v>
      </c>
      <c r="C16" s="3">
        <v>3</v>
      </c>
      <c r="D16" s="3">
        <v>4</v>
      </c>
      <c r="E16" s="3">
        <v>4</v>
      </c>
      <c r="F16" s="3">
        <v>3</v>
      </c>
      <c r="G16" s="3">
        <v>4</v>
      </c>
      <c r="H16" s="3">
        <v>3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3</v>
      </c>
      <c r="O16" s="3">
        <f>SUM(C16:N16)</f>
        <v>44</v>
      </c>
      <c r="P16" s="7">
        <f>(O16/48)*100</f>
        <v>91.666666666666657</v>
      </c>
      <c r="Q16" s="3" t="str">
        <f t="shared" si="1"/>
        <v>Sangat praktis</v>
      </c>
      <c r="R16" s="47">
        <f>AVERAGE(P16:P19)</f>
        <v>89.0625</v>
      </c>
    </row>
    <row r="17" spans="1:18" x14ac:dyDescent="0.25">
      <c r="A17" s="3">
        <v>12</v>
      </c>
      <c r="B17" s="1" t="s">
        <v>70</v>
      </c>
      <c r="C17" s="3">
        <v>4</v>
      </c>
      <c r="D17" s="3">
        <v>3</v>
      </c>
      <c r="E17" s="3">
        <v>4</v>
      </c>
      <c r="F17" s="3">
        <v>4</v>
      </c>
      <c r="G17" s="3">
        <v>4</v>
      </c>
      <c r="H17" s="3">
        <v>3</v>
      </c>
      <c r="I17" s="3">
        <v>3</v>
      </c>
      <c r="J17" s="3">
        <v>3</v>
      </c>
      <c r="K17" s="3">
        <v>3</v>
      </c>
      <c r="L17" s="3">
        <v>4</v>
      </c>
      <c r="M17" s="3">
        <v>4</v>
      </c>
      <c r="N17" s="3">
        <v>4</v>
      </c>
      <c r="O17" s="3">
        <f>SUM(C17:N17)</f>
        <v>43</v>
      </c>
      <c r="P17" s="7">
        <f>(O17/48)*100</f>
        <v>89.583333333333343</v>
      </c>
      <c r="Q17" s="3" t="str">
        <f t="shared" si="1"/>
        <v>Sangat praktis</v>
      </c>
      <c r="R17" s="48"/>
    </row>
    <row r="18" spans="1:18" x14ac:dyDescent="0.25">
      <c r="A18" s="3">
        <v>13</v>
      </c>
      <c r="B18" s="1" t="s">
        <v>71</v>
      </c>
      <c r="C18" s="3">
        <v>4</v>
      </c>
      <c r="D18" s="3">
        <v>4</v>
      </c>
      <c r="E18" s="3">
        <v>4</v>
      </c>
      <c r="F18" s="3">
        <v>4</v>
      </c>
      <c r="G18" s="3">
        <v>4</v>
      </c>
      <c r="H18" s="3">
        <v>3</v>
      </c>
      <c r="I18" s="3">
        <v>3</v>
      </c>
      <c r="J18" s="3">
        <v>3</v>
      </c>
      <c r="K18" s="3">
        <v>3</v>
      </c>
      <c r="L18" s="3">
        <v>4</v>
      </c>
      <c r="M18" s="3">
        <v>3</v>
      </c>
      <c r="N18" s="3">
        <v>3</v>
      </c>
      <c r="O18" s="3">
        <f>SUM(C18:N18)</f>
        <v>42</v>
      </c>
      <c r="P18" s="7">
        <f>(O18/48)*100</f>
        <v>87.5</v>
      </c>
      <c r="Q18" s="3" t="str">
        <f t="shared" si="1"/>
        <v>Sangat praktis</v>
      </c>
      <c r="R18" s="48"/>
    </row>
    <row r="19" spans="1:18" x14ac:dyDescent="0.25">
      <c r="A19" s="3">
        <v>14</v>
      </c>
      <c r="B19" s="1" t="s">
        <v>72</v>
      </c>
      <c r="C19" s="3">
        <v>3</v>
      </c>
      <c r="D19" s="3">
        <v>3</v>
      </c>
      <c r="E19" s="3">
        <v>4</v>
      </c>
      <c r="F19" s="3">
        <v>3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3</v>
      </c>
      <c r="M19" s="3">
        <v>3</v>
      </c>
      <c r="N19" s="3">
        <v>3</v>
      </c>
      <c r="O19" s="3">
        <f t="shared" si="2"/>
        <v>42</v>
      </c>
      <c r="P19" s="7">
        <f>(O19/48)*100</f>
        <v>87.5</v>
      </c>
      <c r="Q19" s="3" t="str">
        <f t="shared" si="1"/>
        <v>Sangat praktis</v>
      </c>
      <c r="R19" s="49"/>
    </row>
    <row r="20" spans="1:18" x14ac:dyDescent="0.25">
      <c r="A20" s="4" t="s">
        <v>13</v>
      </c>
      <c r="B20" s="36" t="s">
        <v>74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8"/>
    </row>
    <row r="21" spans="1:18" x14ac:dyDescent="0.25">
      <c r="A21" s="3">
        <v>15</v>
      </c>
      <c r="B21" s="1" t="s">
        <v>75</v>
      </c>
      <c r="C21" s="3">
        <v>3</v>
      </c>
      <c r="D21" s="3">
        <v>3</v>
      </c>
      <c r="E21" s="3">
        <v>4</v>
      </c>
      <c r="F21" s="3">
        <v>4</v>
      </c>
      <c r="G21" s="3">
        <v>3</v>
      </c>
      <c r="H21" s="3">
        <v>3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>
        <v>3</v>
      </c>
      <c r="O21" s="3">
        <f t="shared" si="2"/>
        <v>43</v>
      </c>
      <c r="P21" s="7">
        <f t="shared" ref="P21:P26" si="3">(O21/48)*100</f>
        <v>89.583333333333343</v>
      </c>
      <c r="Q21" s="3" t="str">
        <f t="shared" si="1"/>
        <v>Sangat praktis</v>
      </c>
      <c r="R21" s="47">
        <f>AVERAGE(P21:P26)</f>
        <v>88.541666666666671</v>
      </c>
    </row>
    <row r="22" spans="1:18" x14ac:dyDescent="0.25">
      <c r="A22" s="3">
        <v>16</v>
      </c>
      <c r="B22" s="1" t="s">
        <v>76</v>
      </c>
      <c r="C22" s="3">
        <v>4</v>
      </c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3</v>
      </c>
      <c r="M22" s="3">
        <v>3</v>
      </c>
      <c r="N22" s="3">
        <v>3</v>
      </c>
      <c r="O22" s="3">
        <f t="shared" si="2"/>
        <v>45</v>
      </c>
      <c r="P22" s="7">
        <f t="shared" si="3"/>
        <v>93.75</v>
      </c>
      <c r="Q22" s="3" t="str">
        <f t="shared" si="1"/>
        <v>Sangat praktis</v>
      </c>
      <c r="R22" s="48"/>
    </row>
    <row r="23" spans="1:18" x14ac:dyDescent="0.25">
      <c r="A23" s="3">
        <v>17</v>
      </c>
      <c r="B23" s="1" t="s">
        <v>77</v>
      </c>
      <c r="C23" s="3">
        <v>4</v>
      </c>
      <c r="D23" s="3">
        <v>3</v>
      </c>
      <c r="E23" s="3">
        <v>4</v>
      </c>
      <c r="F23" s="3">
        <v>4</v>
      </c>
      <c r="G23" s="3">
        <v>4</v>
      </c>
      <c r="H23" s="3">
        <v>3</v>
      </c>
      <c r="I23" s="3">
        <v>3</v>
      </c>
      <c r="J23" s="3">
        <v>3</v>
      </c>
      <c r="K23" s="3">
        <v>3</v>
      </c>
      <c r="L23" s="3">
        <v>3</v>
      </c>
      <c r="M23" s="3">
        <v>3</v>
      </c>
      <c r="N23" s="3">
        <v>3</v>
      </c>
      <c r="O23" s="3">
        <f t="shared" si="2"/>
        <v>40</v>
      </c>
      <c r="P23" s="7">
        <f t="shared" si="3"/>
        <v>83.333333333333343</v>
      </c>
      <c r="Q23" s="3" t="str">
        <f t="shared" si="1"/>
        <v>Sangat praktis</v>
      </c>
      <c r="R23" s="48"/>
    </row>
    <row r="24" spans="1:18" x14ac:dyDescent="0.25">
      <c r="A24" s="3">
        <v>18</v>
      </c>
      <c r="B24" s="1" t="s">
        <v>78</v>
      </c>
      <c r="C24" s="3">
        <v>4</v>
      </c>
      <c r="D24" s="3">
        <v>4</v>
      </c>
      <c r="E24" s="3">
        <v>4</v>
      </c>
      <c r="F24" s="3">
        <v>4</v>
      </c>
      <c r="G24" s="3">
        <v>4</v>
      </c>
      <c r="H24" s="3">
        <v>3</v>
      </c>
      <c r="I24" s="3">
        <v>3</v>
      </c>
      <c r="J24" s="3">
        <v>3</v>
      </c>
      <c r="K24" s="3">
        <v>3</v>
      </c>
      <c r="L24" s="3">
        <v>3</v>
      </c>
      <c r="M24" s="3">
        <v>4</v>
      </c>
      <c r="N24" s="3">
        <v>3</v>
      </c>
      <c r="O24" s="3">
        <f t="shared" si="2"/>
        <v>42</v>
      </c>
      <c r="P24" s="7">
        <f t="shared" si="3"/>
        <v>87.5</v>
      </c>
      <c r="Q24" s="3" t="str">
        <f t="shared" si="1"/>
        <v>Sangat praktis</v>
      </c>
      <c r="R24" s="48"/>
    </row>
    <row r="25" spans="1:18" x14ac:dyDescent="0.25">
      <c r="A25" s="3">
        <v>19</v>
      </c>
      <c r="B25" s="1" t="s">
        <v>79</v>
      </c>
      <c r="C25" s="3">
        <v>4</v>
      </c>
      <c r="D25" s="3">
        <v>3</v>
      </c>
      <c r="E25" s="3">
        <v>4</v>
      </c>
      <c r="F25" s="3">
        <v>4</v>
      </c>
      <c r="G25" s="3">
        <v>3</v>
      </c>
      <c r="H25" s="3">
        <v>3</v>
      </c>
      <c r="I25" s="3">
        <v>3</v>
      </c>
      <c r="J25" s="3">
        <v>4</v>
      </c>
      <c r="K25" s="3">
        <v>4</v>
      </c>
      <c r="L25" s="3">
        <v>4</v>
      </c>
      <c r="M25" s="3">
        <v>3</v>
      </c>
      <c r="N25" s="3">
        <v>3</v>
      </c>
      <c r="O25" s="3">
        <f t="shared" si="2"/>
        <v>42</v>
      </c>
      <c r="P25" s="7">
        <f t="shared" si="3"/>
        <v>87.5</v>
      </c>
      <c r="Q25" s="3" t="str">
        <f t="shared" si="1"/>
        <v>Sangat praktis</v>
      </c>
      <c r="R25" s="48"/>
    </row>
    <row r="26" spans="1:18" x14ac:dyDescent="0.25">
      <c r="A26" s="3">
        <v>20</v>
      </c>
      <c r="B26" s="1" t="s">
        <v>80</v>
      </c>
      <c r="C26" s="3">
        <v>4</v>
      </c>
      <c r="D26" s="3">
        <v>4</v>
      </c>
      <c r="E26" s="3">
        <v>4</v>
      </c>
      <c r="F26" s="3">
        <v>4</v>
      </c>
      <c r="G26" s="3">
        <v>3</v>
      </c>
      <c r="H26" s="3">
        <v>3</v>
      </c>
      <c r="I26" s="3">
        <v>3</v>
      </c>
      <c r="J26" s="3">
        <v>4</v>
      </c>
      <c r="K26" s="3">
        <v>4</v>
      </c>
      <c r="L26" s="3">
        <v>3</v>
      </c>
      <c r="M26" s="3">
        <v>4</v>
      </c>
      <c r="N26" s="3">
        <v>3</v>
      </c>
      <c r="O26" s="3">
        <f t="shared" si="2"/>
        <v>43</v>
      </c>
      <c r="P26" s="7">
        <f t="shared" si="3"/>
        <v>89.583333333333343</v>
      </c>
      <c r="Q26" s="3" t="str">
        <f t="shared" si="1"/>
        <v>Sangat praktis</v>
      </c>
      <c r="R26" s="49"/>
    </row>
    <row r="27" spans="1:18" x14ac:dyDescent="0.25">
      <c r="A27" s="39" t="s">
        <v>16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1"/>
      <c r="Q27" s="3" t="str">
        <f>_xlfn.IFS(
AVERAGE(P4:P26)&gt;80,"Sangat Praktis",
AVERAGE(P4:P26)&gt;60,"Praktis",
AVERAGE(P4:P26)&gt;40,"Cukup Praktis",
AVERAGE(P4:P26)&gt;20,"Kurang Praktis",
AVERAGE(P4:P26)&gt;=0,"Tidak Praktis")</f>
        <v>Sangat Praktis</v>
      </c>
      <c r="R27" s="7">
        <f>ROUND(AVERAGE(R4:R26),2)</f>
        <v>87.67</v>
      </c>
    </row>
  </sheetData>
  <mergeCells count="16">
    <mergeCell ref="B20:R20"/>
    <mergeCell ref="B15:R15"/>
    <mergeCell ref="B10:R10"/>
    <mergeCell ref="A27:P27"/>
    <mergeCell ref="B1:B2"/>
    <mergeCell ref="A1:A2"/>
    <mergeCell ref="C1:N1"/>
    <mergeCell ref="O1:O2"/>
    <mergeCell ref="P1:P2"/>
    <mergeCell ref="Q1:Q2"/>
    <mergeCell ref="R1:R2"/>
    <mergeCell ref="B3:R3"/>
    <mergeCell ref="R4:R9"/>
    <mergeCell ref="R11:R14"/>
    <mergeCell ref="R16:R19"/>
    <mergeCell ref="R21:R26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94EC3-8FC8-402C-8024-273624F8A96D}">
  <dimension ref="A1:G27"/>
  <sheetViews>
    <sheetView topLeftCell="A13" zoomScale="82" zoomScaleNormal="82" workbookViewId="0">
      <selection activeCell="I24" sqref="I24"/>
    </sheetView>
  </sheetViews>
  <sheetFormatPr defaultRowHeight="15.75" x14ac:dyDescent="0.25"/>
  <cols>
    <col min="1" max="1" width="9.140625" style="15"/>
    <col min="2" max="2" width="36.28515625" style="15" customWidth="1"/>
    <col min="3" max="3" width="9.7109375" style="15" customWidth="1"/>
    <col min="4" max="5" width="9.140625" style="15"/>
    <col min="6" max="6" width="13.85546875" style="15" customWidth="1"/>
    <col min="7" max="7" width="11.5703125" style="15" customWidth="1"/>
    <col min="8" max="16384" width="9.140625" style="15"/>
  </cols>
  <sheetData>
    <row r="1" spans="1:7" x14ac:dyDescent="0.25">
      <c r="A1" s="42" t="s">
        <v>0</v>
      </c>
      <c r="B1" s="42" t="s">
        <v>1</v>
      </c>
      <c r="C1" s="11" t="s">
        <v>5</v>
      </c>
      <c r="D1" s="42" t="s">
        <v>6</v>
      </c>
      <c r="E1" s="42" t="s">
        <v>7</v>
      </c>
      <c r="F1" s="42" t="s">
        <v>8</v>
      </c>
      <c r="G1" s="42" t="s">
        <v>2</v>
      </c>
    </row>
    <row r="2" spans="1:7" x14ac:dyDescent="0.25">
      <c r="A2" s="43"/>
      <c r="B2" s="43"/>
      <c r="C2" s="4">
        <v>1</v>
      </c>
      <c r="D2" s="43"/>
      <c r="E2" s="43"/>
      <c r="F2" s="43"/>
      <c r="G2" s="43"/>
    </row>
    <row r="3" spans="1:7" x14ac:dyDescent="0.25">
      <c r="A3" s="13" t="s">
        <v>9</v>
      </c>
      <c r="B3" s="36" t="s">
        <v>73</v>
      </c>
      <c r="C3" s="37"/>
      <c r="D3" s="37"/>
      <c r="E3" s="37"/>
      <c r="F3" s="37"/>
      <c r="G3" s="38"/>
    </row>
    <row r="4" spans="1:7" x14ac:dyDescent="0.25">
      <c r="A4" s="17">
        <v>1</v>
      </c>
      <c r="B4" s="18" t="s">
        <v>57</v>
      </c>
      <c r="C4" s="8">
        <v>4</v>
      </c>
      <c r="D4" s="3">
        <f t="shared" ref="D4:D9" si="0">SUM(C4:C4)</f>
        <v>4</v>
      </c>
      <c r="E4" s="7">
        <f t="shared" ref="E4:E9" si="1">(D4/4)*100</f>
        <v>100</v>
      </c>
      <c r="F4" s="3" t="str">
        <f>_xlfn.IFS(E4&gt;80, "Sangat praktis", E4&gt;60, "Praktis", E4&gt;40, "Cukup praktis", E4&gt;20, "Kurang praktis", E4&gt;=0, "Tidak praktis")</f>
        <v>Sangat praktis</v>
      </c>
      <c r="G4" s="47">
        <f>AVERAGE(E4:E9)</f>
        <v>91.666666666666671</v>
      </c>
    </row>
    <row r="5" spans="1:7" ht="47.25" x14ac:dyDescent="0.25">
      <c r="A5" s="17">
        <v>2</v>
      </c>
      <c r="B5" s="19" t="s">
        <v>58</v>
      </c>
      <c r="C5" s="3">
        <v>4</v>
      </c>
      <c r="D5" s="3">
        <f t="shared" si="0"/>
        <v>4</v>
      </c>
      <c r="E5" s="7">
        <f t="shared" si="1"/>
        <v>100</v>
      </c>
      <c r="F5" s="3" t="str">
        <f t="shared" ref="F5:F26" si="2">_xlfn.IFS(E5&gt;80, "Sangat praktis", E5&gt;60, "Praktis", E5&gt;40, "Cukup praktis", E5&gt;20, "Kurang praktis", E5&gt;=0, "Tidak praktis")</f>
        <v>Sangat praktis</v>
      </c>
      <c r="G5" s="48"/>
    </row>
    <row r="6" spans="1:7" x14ac:dyDescent="0.25">
      <c r="A6" s="17">
        <v>3</v>
      </c>
      <c r="B6" s="17" t="s">
        <v>59</v>
      </c>
      <c r="C6" s="3">
        <v>3</v>
      </c>
      <c r="D6" s="3">
        <f t="shared" si="0"/>
        <v>3</v>
      </c>
      <c r="E6" s="7">
        <f t="shared" si="1"/>
        <v>75</v>
      </c>
      <c r="F6" s="3" t="str">
        <f t="shared" si="2"/>
        <v>Praktis</v>
      </c>
      <c r="G6" s="48"/>
    </row>
    <row r="7" spans="1:7" ht="47.25" x14ac:dyDescent="0.25">
      <c r="A7" s="17">
        <v>4</v>
      </c>
      <c r="B7" s="19" t="s">
        <v>60</v>
      </c>
      <c r="C7" s="3">
        <v>4</v>
      </c>
      <c r="D7" s="3">
        <f t="shared" si="0"/>
        <v>4</v>
      </c>
      <c r="E7" s="7">
        <f t="shared" si="1"/>
        <v>100</v>
      </c>
      <c r="F7" s="3" t="str">
        <f t="shared" si="2"/>
        <v>Sangat praktis</v>
      </c>
      <c r="G7" s="48"/>
    </row>
    <row r="8" spans="1:7" ht="47.25" x14ac:dyDescent="0.25">
      <c r="A8" s="17">
        <v>5</v>
      </c>
      <c r="B8" s="19" t="s">
        <v>61</v>
      </c>
      <c r="C8" s="3">
        <v>4</v>
      </c>
      <c r="D8" s="3">
        <f t="shared" si="0"/>
        <v>4</v>
      </c>
      <c r="E8" s="7">
        <f t="shared" si="1"/>
        <v>100</v>
      </c>
      <c r="F8" s="3" t="str">
        <f t="shared" si="2"/>
        <v>Sangat praktis</v>
      </c>
      <c r="G8" s="48"/>
    </row>
    <row r="9" spans="1:7" ht="78.75" x14ac:dyDescent="0.25">
      <c r="A9" s="17">
        <v>6</v>
      </c>
      <c r="B9" s="19" t="s">
        <v>62</v>
      </c>
      <c r="C9" s="3">
        <v>3</v>
      </c>
      <c r="D9" s="3">
        <f t="shared" si="0"/>
        <v>3</v>
      </c>
      <c r="E9" s="7">
        <f t="shared" si="1"/>
        <v>75</v>
      </c>
      <c r="F9" s="16" t="str">
        <f t="shared" si="2"/>
        <v>Praktis</v>
      </c>
      <c r="G9" s="49"/>
    </row>
    <row r="10" spans="1:7" x14ac:dyDescent="0.25">
      <c r="A10" s="13" t="s">
        <v>11</v>
      </c>
      <c r="B10" s="36" t="s">
        <v>63</v>
      </c>
      <c r="C10" s="37"/>
      <c r="D10" s="37"/>
      <c r="E10" s="37"/>
      <c r="F10" s="37"/>
      <c r="G10" s="38"/>
    </row>
    <row r="11" spans="1:7" x14ac:dyDescent="0.25">
      <c r="A11" s="14">
        <v>7</v>
      </c>
      <c r="B11" s="14" t="s">
        <v>64</v>
      </c>
      <c r="C11" s="3">
        <v>3</v>
      </c>
      <c r="D11" s="3">
        <f>SUM(C11:C11)</f>
        <v>3</v>
      </c>
      <c r="E11" s="7">
        <f>(D11/4)*100</f>
        <v>75</v>
      </c>
      <c r="F11" s="3" t="str">
        <f t="shared" si="2"/>
        <v>Praktis</v>
      </c>
      <c r="G11" s="47">
        <f>AVERAGE(E11:E14)</f>
        <v>87.5</v>
      </c>
    </row>
    <row r="12" spans="1:7" x14ac:dyDescent="0.25">
      <c r="A12" s="14">
        <v>8</v>
      </c>
      <c r="B12" s="15" t="s">
        <v>65</v>
      </c>
      <c r="C12" s="3">
        <v>4</v>
      </c>
      <c r="D12" s="3">
        <f>SUM(C12:C12)</f>
        <v>4</v>
      </c>
      <c r="E12" s="7">
        <f>(D12/4)*100</f>
        <v>100</v>
      </c>
      <c r="F12" s="3" t="str">
        <f t="shared" si="2"/>
        <v>Sangat praktis</v>
      </c>
      <c r="G12" s="48"/>
    </row>
    <row r="13" spans="1:7" x14ac:dyDescent="0.25">
      <c r="A13" s="14">
        <v>9</v>
      </c>
      <c r="B13" s="15" t="s">
        <v>66</v>
      </c>
      <c r="C13" s="3">
        <v>3</v>
      </c>
      <c r="D13" s="3">
        <f>SUM(C13:C13)</f>
        <v>3</v>
      </c>
      <c r="E13" s="7">
        <f>(D13/4)*100</f>
        <v>75</v>
      </c>
      <c r="F13" s="3" t="str">
        <f t="shared" si="2"/>
        <v>Praktis</v>
      </c>
      <c r="G13" s="48"/>
    </row>
    <row r="14" spans="1:7" x14ac:dyDescent="0.25">
      <c r="A14" s="14">
        <v>10</v>
      </c>
      <c r="B14" s="15" t="s">
        <v>67</v>
      </c>
      <c r="C14" s="3">
        <v>4</v>
      </c>
      <c r="D14" s="3">
        <f>SUM(C14:C14)</f>
        <v>4</v>
      </c>
      <c r="E14" s="7">
        <f>(D14/4)*100</f>
        <v>100</v>
      </c>
      <c r="F14" s="3" t="str">
        <f t="shared" si="2"/>
        <v>Sangat praktis</v>
      </c>
      <c r="G14" s="49"/>
    </row>
    <row r="15" spans="1:7" x14ac:dyDescent="0.25">
      <c r="A15" s="13" t="s">
        <v>15</v>
      </c>
      <c r="B15" s="36" t="s">
        <v>68</v>
      </c>
      <c r="C15" s="37"/>
      <c r="D15" s="37"/>
      <c r="E15" s="37"/>
      <c r="F15" s="37"/>
      <c r="G15" s="38"/>
    </row>
    <row r="16" spans="1:7" x14ac:dyDescent="0.25">
      <c r="A16" s="14">
        <v>11</v>
      </c>
      <c r="B16" s="15" t="s">
        <v>69</v>
      </c>
      <c r="C16" s="10">
        <v>4</v>
      </c>
      <c r="D16" s="10">
        <f>SUM(C16:C16)</f>
        <v>4</v>
      </c>
      <c r="E16" s="12">
        <f>(D16/4)*100</f>
        <v>100</v>
      </c>
      <c r="F16" s="10" t="str">
        <f t="shared" si="2"/>
        <v>Sangat praktis</v>
      </c>
      <c r="G16" s="47">
        <f>AVERAGE(E16:E19)</f>
        <v>87.5</v>
      </c>
    </row>
    <row r="17" spans="1:7" x14ac:dyDescent="0.25">
      <c r="A17" s="14">
        <v>12</v>
      </c>
      <c r="B17" s="15" t="s">
        <v>70</v>
      </c>
      <c r="C17" s="10">
        <v>4</v>
      </c>
      <c r="D17" s="10">
        <f>SUM(C17:C17)</f>
        <v>4</v>
      </c>
      <c r="E17" s="12">
        <f>(D17/4)*100</f>
        <v>100</v>
      </c>
      <c r="F17" s="10" t="str">
        <f t="shared" si="2"/>
        <v>Sangat praktis</v>
      </c>
      <c r="G17" s="48"/>
    </row>
    <row r="18" spans="1:7" x14ac:dyDescent="0.25">
      <c r="A18" s="14">
        <v>13</v>
      </c>
      <c r="B18" s="15" t="s">
        <v>71</v>
      </c>
      <c r="C18" s="10">
        <v>3</v>
      </c>
      <c r="D18" s="10">
        <f>SUM(C18:C18)</f>
        <v>3</v>
      </c>
      <c r="E18" s="12">
        <f>(D18/4)*100</f>
        <v>75</v>
      </c>
      <c r="F18" s="10" t="str">
        <f t="shared" si="2"/>
        <v>Praktis</v>
      </c>
      <c r="G18" s="48"/>
    </row>
    <row r="19" spans="1:7" x14ac:dyDescent="0.25">
      <c r="A19" s="14">
        <v>14</v>
      </c>
      <c r="B19" s="15" t="s">
        <v>72</v>
      </c>
      <c r="C19" s="10">
        <v>3</v>
      </c>
      <c r="D19" s="10">
        <f>SUM(C19:C19)</f>
        <v>3</v>
      </c>
      <c r="E19" s="12">
        <f>(D19/4)*100</f>
        <v>75</v>
      </c>
      <c r="F19" s="10" t="str">
        <f t="shared" si="2"/>
        <v>Praktis</v>
      </c>
      <c r="G19" s="49"/>
    </row>
    <row r="20" spans="1:7" x14ac:dyDescent="0.25">
      <c r="A20" s="13" t="s">
        <v>13</v>
      </c>
      <c r="B20" s="36" t="s">
        <v>74</v>
      </c>
      <c r="C20" s="37"/>
      <c r="D20" s="37"/>
      <c r="E20" s="37"/>
      <c r="F20" s="37"/>
      <c r="G20" s="38"/>
    </row>
    <row r="21" spans="1:7" x14ac:dyDescent="0.25">
      <c r="A21" s="14">
        <v>15</v>
      </c>
      <c r="B21" s="15" t="s">
        <v>75</v>
      </c>
      <c r="C21" s="10">
        <v>4</v>
      </c>
      <c r="D21" s="10">
        <f t="shared" ref="D21:D26" si="3">SUM(C21:C21)</f>
        <v>4</v>
      </c>
      <c r="E21" s="12">
        <f t="shared" ref="E21:E26" si="4">(D21/4)*100</f>
        <v>100</v>
      </c>
      <c r="F21" s="14" t="str">
        <f t="shared" si="2"/>
        <v>Sangat praktis</v>
      </c>
      <c r="G21" s="47">
        <f>AVERAGE(E21:E26)</f>
        <v>91.666666666666671</v>
      </c>
    </row>
    <row r="22" spans="1:7" x14ac:dyDescent="0.25">
      <c r="A22" s="14">
        <v>16</v>
      </c>
      <c r="B22" s="15" t="s">
        <v>76</v>
      </c>
      <c r="C22" s="10">
        <v>4</v>
      </c>
      <c r="D22" s="10">
        <f t="shared" si="3"/>
        <v>4</v>
      </c>
      <c r="E22" s="12">
        <f t="shared" si="4"/>
        <v>100</v>
      </c>
      <c r="F22" s="14" t="str">
        <f t="shared" si="2"/>
        <v>Sangat praktis</v>
      </c>
      <c r="G22" s="48"/>
    </row>
    <row r="23" spans="1:7" x14ac:dyDescent="0.25">
      <c r="A23" s="14">
        <v>17</v>
      </c>
      <c r="B23" s="15" t="s">
        <v>77</v>
      </c>
      <c r="C23" s="10">
        <v>3</v>
      </c>
      <c r="D23" s="10">
        <f t="shared" si="3"/>
        <v>3</v>
      </c>
      <c r="E23" s="12">
        <f t="shared" si="4"/>
        <v>75</v>
      </c>
      <c r="F23" s="14" t="str">
        <f t="shared" si="2"/>
        <v>Praktis</v>
      </c>
      <c r="G23" s="48"/>
    </row>
    <row r="24" spans="1:7" x14ac:dyDescent="0.25">
      <c r="A24" s="14">
        <v>18</v>
      </c>
      <c r="B24" s="15" t="s">
        <v>78</v>
      </c>
      <c r="C24" s="10">
        <v>3</v>
      </c>
      <c r="D24" s="10">
        <f t="shared" si="3"/>
        <v>3</v>
      </c>
      <c r="E24" s="12">
        <f t="shared" si="4"/>
        <v>75</v>
      </c>
      <c r="F24" s="14" t="str">
        <f t="shared" si="2"/>
        <v>Praktis</v>
      </c>
      <c r="G24" s="48"/>
    </row>
    <row r="25" spans="1:7" x14ac:dyDescent="0.25">
      <c r="A25" s="14">
        <v>19</v>
      </c>
      <c r="B25" s="15" t="s">
        <v>79</v>
      </c>
      <c r="C25" s="10">
        <v>4</v>
      </c>
      <c r="D25" s="10">
        <f t="shared" si="3"/>
        <v>4</v>
      </c>
      <c r="E25" s="12">
        <f t="shared" si="4"/>
        <v>100</v>
      </c>
      <c r="F25" s="14" t="str">
        <f t="shared" si="2"/>
        <v>Sangat praktis</v>
      </c>
      <c r="G25" s="48"/>
    </row>
    <row r="26" spans="1:7" x14ac:dyDescent="0.25">
      <c r="A26" s="14">
        <v>20</v>
      </c>
      <c r="B26" s="15" t="s">
        <v>80</v>
      </c>
      <c r="C26" s="10">
        <v>4</v>
      </c>
      <c r="D26" s="10">
        <f t="shared" si="3"/>
        <v>4</v>
      </c>
      <c r="E26" s="12">
        <f t="shared" si="4"/>
        <v>100</v>
      </c>
      <c r="F26" s="14" t="str">
        <f t="shared" si="2"/>
        <v>Sangat praktis</v>
      </c>
      <c r="G26" s="49"/>
    </row>
    <row r="27" spans="1:7" x14ac:dyDescent="0.25">
      <c r="A27" s="36" t="s">
        <v>16</v>
      </c>
      <c r="B27" s="37"/>
      <c r="C27" s="37"/>
      <c r="D27" s="37"/>
      <c r="E27" s="38"/>
      <c r="F27" s="14" t="str">
        <f>_xlfn.IFS(
AVERAGE(E4:E26)&gt;80,"Sangat Praktis",
AVERAGE(E4:E26)&gt;60,"Praktis",
AVERAGE(E4:E26)&gt;40,"Cukup Praktis",
AVERAGE(E4:E26)&gt;20,"Kurang Praktis",
AVERAGE(E4:E26)&gt;=0,"Tidak Praktis")</f>
        <v>Sangat Praktis</v>
      </c>
      <c r="G27" s="12">
        <f>ROUND(AVERAGE(G4:G26),2)</f>
        <v>89.58</v>
      </c>
    </row>
  </sheetData>
  <mergeCells count="15">
    <mergeCell ref="A27:E27"/>
    <mergeCell ref="G16:G19"/>
    <mergeCell ref="B20:G20"/>
    <mergeCell ref="G21:G26"/>
    <mergeCell ref="G1:G2"/>
    <mergeCell ref="B3:G3"/>
    <mergeCell ref="G4:G9"/>
    <mergeCell ref="B10:G10"/>
    <mergeCell ref="G11:G14"/>
    <mergeCell ref="B15:G15"/>
    <mergeCell ref="A1:A2"/>
    <mergeCell ref="B1:B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5</vt:i4>
      </vt:variant>
    </vt:vector>
  </HeadingPairs>
  <TitlesOfParts>
    <vt:vector size="5" baseType="lpstr">
      <vt:lpstr>Validasi</vt:lpstr>
      <vt:lpstr>Hasil Analisis Valid</vt:lpstr>
      <vt:lpstr>Grafik Valid</vt:lpstr>
      <vt:lpstr>Praktikalitas siswa</vt:lpstr>
      <vt:lpstr>Praktikalitas Guru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Arina Putri</cp:lastModifiedBy>
  <cp:lastPrinted>2026-07-22T05:43:03Z</cp:lastPrinted>
  <dcterms:created xsi:type="dcterms:W3CDTF">2026-04-20T16:45:12Z</dcterms:created>
  <dcterms:modified xsi:type="dcterms:W3CDTF">2026-07-22T05:47:33Z</dcterms:modified>
</cp:coreProperties>
</file>